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codeName="ThisWorkbook"/>
  <mc:AlternateContent xmlns:mc="http://schemas.openxmlformats.org/markup-compatibility/2006">
    <mc:Choice Requires="x15">
      <x15ac:absPath xmlns:x15ac="http://schemas.microsoft.com/office/spreadsheetml/2010/11/ac" url="\\LFIL01\common\福祉部\介護保険課\(●)地域密着型サービス\★変更届等様式\変更届（標準化）※電子申請に伴っての様式変更\加算届（標準化）\"/>
    </mc:Choice>
  </mc:AlternateContent>
  <xr:revisionPtr revIDLastSave="0" documentId="13_ncr:1_{57FB74B4-474F-44B3-AEAD-888A20350EE3}" xr6:coauthVersionLast="47" xr6:coauthVersionMax="47" xr10:uidLastSave="{00000000-0000-0000-0000-000000000000}"/>
  <bookViews>
    <workbookView xWindow="20370" yWindow="-120" windowWidth="29040" windowHeight="15720" tabRatio="874" xr2:uid="{00000000-000D-0000-FFFF-FFFF00000000}"/>
  </bookViews>
  <sheets>
    <sheet name="チェック表（地密特定）" sheetId="24" r:id="rId1"/>
    <sheet name="別紙3－2" sheetId="44" r:id="rId2"/>
    <sheet name="別紙１-１ｰ２～１-３ｰ１" sheetId="25" r:id="rId3"/>
    <sheet name="備考（1-1-2）～(1-3-2）" sheetId="45" r:id="rId4"/>
    <sheet name="別紙5－2" sheetId="28" r:id="rId5"/>
    <sheet name="別紙６" sheetId="29" r:id="rId6"/>
    <sheet name="別紙７" sheetId="30" r:id="rId7"/>
    <sheet name="別紙７－２" sheetId="31" r:id="rId8"/>
    <sheet name="別紙12－2" sheetId="32" r:id="rId9"/>
    <sheet name="別紙14－6" sheetId="33" r:id="rId10"/>
    <sheet name="別紙28" sheetId="34" r:id="rId11"/>
    <sheet name="別紙32" sheetId="35" r:id="rId12"/>
    <sheet name="別紙32－2" sheetId="36" r:id="rId13"/>
    <sheet name="別紙33" sheetId="37" r:id="rId14"/>
    <sheet name="別紙34－2" sheetId="38" r:id="rId15"/>
    <sheet name="別紙35" sheetId="39" r:id="rId16"/>
    <sheet name="参考様式４" sheetId="40" r:id="rId17"/>
    <sheet name="参考様式32" sheetId="41" r:id="rId18"/>
    <sheet name="参考様式５（若年性）" sheetId="42" r:id="rId19"/>
    <sheet name="参考様式14" sheetId="43" r:id="rId20"/>
    <sheet name="【記載例】特定施設入居者生活介護" sheetId="10" r:id="rId21"/>
    <sheet name="【記載例】シフト記号表（勤務時間帯）" sheetId="16" r:id="rId22"/>
    <sheet name="特定施設入居者生活介護" sheetId="21" r:id="rId23"/>
    <sheet name="シフト記号表" sheetId="19" r:id="rId24"/>
    <sheet name="記入方法" sheetId="22" r:id="rId25"/>
    <sheet name="プルダウン・リスト" sheetId="3" r:id="rId26"/>
  </sheets>
  <definedNames>
    <definedName name="_xlnm._FilterDatabase" localSheetId="3" hidden="1">'備考（1-1-2）～(1-3-2）'!$A$1:$BD$161</definedName>
    <definedName name="_xlnm._FilterDatabase" localSheetId="2" hidden="1">'別紙１-１ｰ２～１-３ｰ１'!$A$1:$I$53</definedName>
    <definedName name="【記載例】シフト記号" localSheetId="23">シフト記号表!$C$6:$C$47</definedName>
    <definedName name="【記載例】シフト記号">'【記載例】シフト記号表（勤務時間帯）'!$C$6:$C$47</definedName>
    <definedName name="【記載例】シフト記号表" localSheetId="23">シフト記号表!$C$6:$C$47</definedName>
    <definedName name="【記載例】シフト記号表">'【記載例】シフト記号表（勤務時間帯）'!$C$6:$C$47</definedName>
    <definedName name="ｋ">#N/A</definedName>
    <definedName name="_xlnm.Print_Area" localSheetId="21">'【記載例】シフト記号表（勤務時間帯）'!$B$1:$N$52</definedName>
    <definedName name="_xlnm.Print_Area" localSheetId="20">【記載例】特定施設入居者生活介護!$A$1:$BJ$97</definedName>
    <definedName name="_xlnm.Print_Area" localSheetId="23">シフト記号表!$B$1:$N$52</definedName>
    <definedName name="_xlnm.Print_Area" localSheetId="24">記入方法!$A$1:$Q$80</definedName>
    <definedName name="_xlnm.Print_Area" localSheetId="19">参考様式14!$A$1:$V$42</definedName>
    <definedName name="_xlnm.Print_Area" localSheetId="16">参考様式４!$A$1:$V$23</definedName>
    <definedName name="_xlnm.Print_Area" localSheetId="18">'参考様式５（若年性）'!$A$1:$Y$50</definedName>
    <definedName name="_xlnm.Print_Area" localSheetId="22">特定施設入居者生活介護!$A$1:$BJ$237</definedName>
    <definedName name="_xlnm.Print_Area" localSheetId="3">'備考（1-1-2）～(1-3-2）'!$J$111:$Z$161</definedName>
    <definedName name="_xlnm.Print_Area" localSheetId="8">'別紙12－2'!$A$1:$AF$70</definedName>
    <definedName name="_xlnm.Print_Area" localSheetId="9">'別紙14－6'!$A$1:$AD$58</definedName>
    <definedName name="_xlnm.Print_Area" localSheetId="10">別紙28!$A$1:$AB$75</definedName>
    <definedName name="_xlnm.Print_Area" localSheetId="11">別紙32!$A$1:$AG$51</definedName>
    <definedName name="_xlnm.Print_Area" localSheetId="1">'別紙3－2'!$A$1:$AK$77</definedName>
    <definedName name="_xlnm.Print_Area" localSheetId="12">'別紙32－2'!$A$1:$AG$70</definedName>
    <definedName name="_xlnm.Print_Area" localSheetId="13">別紙33!$A$1:$AA$39</definedName>
    <definedName name="_xlnm.Print_Area" localSheetId="14">'別紙34－2'!$A$1:$AA$33</definedName>
    <definedName name="_xlnm.Print_Area" localSheetId="15">別紙35!$A$1:$AI$52</definedName>
    <definedName name="_xlnm.Print_Area" localSheetId="4">'別紙5－2'!$A$1:$AF$60</definedName>
    <definedName name="_xlnm.Print_Area" localSheetId="5">別紙６!$A$1:$AK$35</definedName>
    <definedName name="_xlnm.Print_Area" localSheetId="6">別紙７!$A$1:$AI$63</definedName>
    <definedName name="_xlnm.Print_Area" localSheetId="7">'別紙７－２'!$A$1:$S$90</definedName>
    <definedName name="_xlnm.Print_Titles" localSheetId="20">【記載例】特定施設入居者生活介護!$1:$16</definedName>
    <definedName name="_xlnm.Print_Titles" localSheetId="0">'チェック表（地密特定）'!$12:$12</definedName>
    <definedName name="_xlnm.Print_Titles" localSheetId="22">特定施設入居者生活介護!$1:$16</definedName>
    <definedName name="サービス名">#N/A</definedName>
    <definedName name="サービス名称">#N/A</definedName>
    <definedName name="シフト記号表">シフト記号表!$C$6:$C$47</definedName>
    <definedName name="だだ">#N/A</definedName>
    <definedName name="っっｋ">#N/A</definedName>
    <definedName name="っっっっｌ">#N/A</definedName>
    <definedName name="介護職員">プルダウン・リスト!$F$22:$F$31</definedName>
    <definedName name="確認">#N/A</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4" i="32" l="1"/>
  <c r="T24" i="32"/>
  <c r="E51" i="31"/>
  <c r="P50" i="31"/>
  <c r="M50" i="31"/>
  <c r="E50" i="31"/>
  <c r="E49" i="31"/>
  <c r="P48" i="31"/>
  <c r="M48" i="31"/>
  <c r="E48" i="31"/>
  <c r="E47" i="31"/>
  <c r="P46" i="31"/>
  <c r="P53" i="31" s="1"/>
  <c r="P54" i="31" s="1"/>
  <c r="M46" i="31"/>
  <c r="E46" i="31"/>
  <c r="P45" i="31"/>
  <c r="M45" i="31"/>
  <c r="J41" i="31"/>
  <c r="E37" i="31"/>
  <c r="P36" i="31"/>
  <c r="M36" i="31"/>
  <c r="E36" i="31"/>
  <c r="E35" i="31"/>
  <c r="P34" i="31"/>
  <c r="M34" i="31"/>
  <c r="E34" i="31"/>
  <c r="E33" i="31"/>
  <c r="P32" i="31"/>
  <c r="M32" i="31"/>
  <c r="E32" i="31"/>
  <c r="E31" i="31"/>
  <c r="P30" i="31"/>
  <c r="M30" i="31"/>
  <c r="E30" i="31"/>
  <c r="E29" i="31"/>
  <c r="P28" i="31"/>
  <c r="M28" i="31"/>
  <c r="E28" i="31"/>
  <c r="E27" i="31"/>
  <c r="P26" i="31"/>
  <c r="M26" i="31"/>
  <c r="E26" i="31"/>
  <c r="E25" i="31"/>
  <c r="P24" i="31"/>
  <c r="M24" i="31"/>
  <c r="E24" i="31"/>
  <c r="E23" i="31"/>
  <c r="P22" i="31"/>
  <c r="M22" i="31"/>
  <c r="E22" i="31"/>
  <c r="E21" i="31"/>
  <c r="P20" i="31"/>
  <c r="M20" i="31"/>
  <c r="E20" i="31"/>
  <c r="E19" i="31"/>
  <c r="P18" i="31"/>
  <c r="M18" i="31"/>
  <c r="E18" i="31"/>
  <c r="E17" i="31"/>
  <c r="P16" i="31"/>
  <c r="P39" i="31" s="1"/>
  <c r="P40" i="31" s="1"/>
  <c r="M16" i="31"/>
  <c r="E16" i="31"/>
  <c r="P15" i="31"/>
  <c r="M15" i="31"/>
  <c r="J55" i="31" s="1"/>
  <c r="M39" i="31" l="1"/>
  <c r="M40" i="31" s="1"/>
  <c r="P41" i="31" s="1"/>
  <c r="M53" i="31"/>
  <c r="M54" i="31" s="1"/>
  <c r="P55" i="31" s="1"/>
  <c r="BB12" i="2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O224" i="21"/>
  <c r="O222" i="21"/>
  <c r="AE223" i="21"/>
  <c r="O223" i="21"/>
  <c r="O225" i="21"/>
  <c r="AE222" i="21"/>
  <c r="AC225" i="21"/>
  <c r="M225" i="21"/>
  <c r="M222" i="21"/>
  <c r="AC224" i="21"/>
  <c r="M224" i="21"/>
  <c r="M223" i="21"/>
  <c r="AC223" i="21"/>
  <c r="AC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44" i="19" l="1"/>
  <c r="L11" i="16"/>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C20" i="10"/>
  <c r="AA20" i="10"/>
  <c r="AX20" i="10"/>
  <c r="AO20" i="10"/>
  <c r="AG20" i="10"/>
  <c r="AL20" i="10"/>
  <c r="AV20" i="10"/>
  <c r="X20" i="10"/>
  <c r="AH20" i="10"/>
  <c r="L44" i="16"/>
  <c r="AV42" i="10"/>
  <c r="AV62" i="10"/>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<sst xmlns="http://schemas.openxmlformats.org/spreadsheetml/2006/main" count="6149" uniqueCount="1326">
  <si>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</si>
  <si>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</si>
  <si>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</si>
  <si>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</si>
  <si>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</si>
  <si>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</si>
  <si>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</si>
  <si>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</si>
  <si>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</si>
  <si>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</si>
  <si>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</si>
  <si>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</si>
  <si>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</si>
  <si>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</si>
  <si>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</si>
  <si>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</si>
  <si>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</si>
  <si>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</si>
  <si>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</si>
  <si>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</si>
  <si>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</si>
  <si>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</si>
  <si>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</si>
  <si>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</si>
  <si>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</si>
  <si>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</si>
  <si>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</si>
  <si>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</si>
  <si>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</si>
  <si>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</si>
  <si>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</si>
  <si>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</si>
  <si>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</si>
  <si>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</si>
  <si>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</si>
  <si>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</si>
  <si>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</si>
  <si>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</si>
  <si>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</si>
  <si>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</si>
  <si>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</si>
  <si>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</si>
  <si>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</si>
  <si>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</si>
  <si>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</si>
  <si>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</si>
  <si>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</si>
  <si>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</si>
  <si>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</si>
  <si>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</si>
  <si>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</si>
  <si>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</si>
  <si>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</si>
  <si>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</si>
  <si>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</si>
  <si>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</si>
  <si>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</si>
  <si>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</si>
  <si>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</si>
  <si>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</si>
  <si>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</si>
  <si>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</si>
  <si>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</si>
  <si>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</si>
  <si>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</si>
  <si>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</si>
  <si>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</si>
  <si>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</si>
  <si>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</si>
  <si>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</si>
  <si>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</si>
  <si>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</si>
  <si>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</si>
  <si>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</si>
  <si>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</si>
  <si>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</si>
  <si>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</si>
  <si>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</si>
  <si>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</si>
  <si>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</si>
  <si>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</si>
  <si>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</si>
  <si>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</si>
  <si>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</si>
  <si>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</si>
  <si>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</si>
  <si>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</si>
  <si>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</si>
  <si>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</si>
  <si>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</si>
  <si>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</si>
  <si>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</si>
  <si>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</si>
  <si>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</si>
  <si>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</si>
  <si>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</si>
  <si>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</si>
  <si>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</si>
  <si>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</si>
  <si>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</si>
  <si>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</si>
  <si>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</si>
  <si>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</si>
  <si>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</si>
  <si>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</si>
  <si>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</si>
  <si>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</si>
  <si>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</si>
  <si>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</si>
  <si>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</si>
  <si>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</si>
  <si>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</si>
  <si>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</si>
  <si>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</si>
  <si>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</si>
  <si>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</si>
  <si>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</si>
  <si>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</si>
  <si>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</si>
  <si>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</si>
  <si>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</si>
  <si>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</si>
  <si>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</si>
  <si>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</si>
  <si>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</si>
  <si>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</si>
  <si>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</si>
  <si>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</si>
  <si>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</si>
  <si>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</si>
  <si>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</si>
  <si>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</si>
  <si>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</si>
  <si>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</si>
  <si>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</si>
  <si>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</si>
  <si>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</si>
  <si>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</si>
  <si>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</si>
  <si>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</si>
  <si>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</si>
  <si>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</si>
  <si>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</si>
  <si>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</si>
  <si>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</si>
  <si>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</si>
  <si>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</si>
  <si>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</si>
  <si>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</si>
  <si>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</si>
  <si>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</si>
  <si>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</si>
  <si>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</si>
  <si>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</si>
  <si>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</si>
  <si>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</si>
  <si>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</si>
  <si>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</si>
  <si>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</si>
  <si>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</si>
  <si>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</si>
  <si>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</si>
  <si>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</si>
  <si>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</si>
  <si>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</si>
  <si>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</si>
  <si>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</si>
  <si>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</si>
  <si>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</si>
  <si>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</si>
  <si>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</si>
  <si>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</si>
  <si>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</si>
  <si>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</si>
  <si>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</si>
  <si>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</si>
  <si>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</si>
  <si>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</si>
  <si>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</si>
  <si>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</si>
  <si>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</si>
  <si>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</si>
  <si>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</si>
  <si>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</si>
  <si>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</si>
  <si>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</si>
  <si>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</si>
  <si>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</si>
  <si>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</si>
  <si>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</si>
  <si>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</si>
  <si>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</si>
  <si>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</si>
  <si>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</si>
  <si>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</si>
  <si>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</si>
  <si>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</si>
  <si>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</si>
  <si>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</si>
  <si>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</si>
  <si>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</si>
  <si>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</si>
  <si>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</si>
  <si>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</si>
  <si>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</si>
  <si>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</si>
  <si>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</si>
  <si>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</si>
  <si>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</si>
  <si>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</si>
  <si>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</si>
  <si>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</si>
  <si>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</si>
  <si>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</si>
  <si>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</si>
  <si>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</si>
  <si>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</si>
  <si>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</si>
  <si>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</si>
  <si>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</si>
  <si>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</si>
  <si>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</si>
  <si>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</si>
  <si>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</si>
  <si>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</si>
  <si>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</si>
  <si>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</si>
  <si>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</si>
  <si>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</si>
  <si>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</si>
  <si>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</si>
  <si>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</si>
  <si>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</si>
  <si>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</si>
  <si>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</si>
  <si>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</si>
  <si>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</si>
  <si>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</si>
  <si>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</si>
  <si>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</si>
  <si>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</si>
  <si>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</si>
  <si>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</si>
  <si>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</si>
  <si>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</si>
  <si>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</si>
  <si>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</si>
  <si>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</si>
  <si>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</si>
  <si>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</si>
  <si>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</si>
  <si>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</si>
  <si>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</si>
  <si>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</si>
  <si>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</si>
  <si>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</si>
  <si>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</si>
  <si>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</si>
  <si>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</si>
  <si>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</si>
  <si>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</si>
  <si>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</si>
  <si>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</si>
  <si>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</si>
  <si>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</si>
  <si>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</si>
  <si>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</si>
  <si>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</si>
  <si>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</si>
  <si>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</si>
  <si>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</si>
  <si>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</si>
  <si>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</si>
  <si>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</si>
  <si>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</si>
  <si>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</si>
  <si>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</si>
  <si>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</si>
  <si>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</si>
  <si>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</si>
  <si>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電話番号</t>
  </si>
  <si>
    <t>FAX番号</t>
  </si>
  <si>
    <t>代表者の職・氏名</t>
  </si>
  <si>
    <t>職名</t>
  </si>
  <si>
    <t>氏名</t>
  </si>
  <si>
    <t>代表者の住所</t>
  </si>
  <si>
    <t>管理者の氏名</t>
  </si>
  <si>
    <t>管理者の住所</t>
  </si>
  <si>
    <t>介護保険事業所番号</t>
  </si>
  <si>
    <t>別添のとおり</t>
  </si>
  <si>
    <t>２</t>
    <phoneticPr fontId="27"/>
  </si>
  <si>
    <t>３</t>
    <phoneticPr fontId="27"/>
  </si>
  <si>
    <t>介護給付費算定に係る体制等に関する届出書・変更届出書　チェック表
（地域密着型特定施設入居者生活介護）</t>
    <rPh sb="0" eb="2">
      <t>カイゴ</t>
    </rPh>
    <rPh sb="2" eb="5">
      <t>キュウフヒ</t>
    </rPh>
    <rPh sb="5" eb="7">
      <t>サンテイ</t>
    </rPh>
    <rPh sb="8" eb="9">
      <t>カカ</t>
    </rPh>
    <rPh sb="10" eb="12">
      <t>タイセイ</t>
    </rPh>
    <rPh sb="12" eb="13">
      <t>トウ</t>
    </rPh>
    <rPh sb="14" eb="15">
      <t>カン</t>
    </rPh>
    <rPh sb="17" eb="20">
      <t>トドケデショ</t>
    </rPh>
    <rPh sb="21" eb="23">
      <t>ヘンコウ</t>
    </rPh>
    <rPh sb="23" eb="25">
      <t>トドケデ</t>
    </rPh>
    <rPh sb="25" eb="26">
      <t>ショ</t>
    </rPh>
    <rPh sb="31" eb="32">
      <t>ヒョウ</t>
    </rPh>
    <rPh sb="34" eb="39">
      <t>チイキミッチャクガタ</t>
    </rPh>
    <rPh sb="39" eb="41">
      <t>トクテイ</t>
    </rPh>
    <rPh sb="41" eb="43">
      <t>シセツ</t>
    </rPh>
    <rPh sb="43" eb="46">
      <t>ニュウキョシャ</t>
    </rPh>
    <rPh sb="46" eb="48">
      <t>セイカツ</t>
    </rPh>
    <rPh sb="48" eb="50">
      <t>カイゴ</t>
    </rPh>
    <phoneticPr fontId="3"/>
  </si>
  <si>
    <t>担当者名</t>
    <rPh sb="0" eb="3">
      <t>タントウシャ</t>
    </rPh>
    <rPh sb="3" eb="4">
      <t>メイ</t>
    </rPh>
    <phoneticPr fontId="3"/>
  </si>
  <si>
    <t>連絡先（TEL）</t>
    <rPh sb="0" eb="3">
      <t>レンラクサキ</t>
    </rPh>
    <phoneticPr fontId="3"/>
  </si>
  <si>
    <t>※　加算が算定されなくなる場合、欠員が解消される場合等についても同様に届け出てください。</t>
    <rPh sb="2" eb="4">
      <t>カサン</t>
    </rPh>
    <rPh sb="5" eb="7">
      <t>サンテイ</t>
    </rPh>
    <rPh sb="13" eb="15">
      <t>バアイ</t>
    </rPh>
    <rPh sb="16" eb="18">
      <t>ケツイン</t>
    </rPh>
    <rPh sb="19" eb="21">
      <t>カイショウ</t>
    </rPh>
    <rPh sb="24" eb="26">
      <t>バアイ</t>
    </rPh>
    <rPh sb="26" eb="27">
      <t>トウ</t>
    </rPh>
    <rPh sb="32" eb="34">
      <t>ドウヨウ</t>
    </rPh>
    <rPh sb="35" eb="36">
      <t>トド</t>
    </rPh>
    <rPh sb="37" eb="38">
      <t>デ</t>
    </rPh>
    <phoneticPr fontId="3"/>
  </si>
  <si>
    <t xml:space="preserve">※　厚労省様式（「別紙○」の名称のもの）については、記載の注意事項を確認し正しい方法で使用してください。
</t>
    <rPh sb="2" eb="5">
      <t>コウロウショウ</t>
    </rPh>
    <rPh sb="5" eb="7">
      <t>ヨウシキ</t>
    </rPh>
    <rPh sb="9" eb="11">
      <t>ベッシ</t>
    </rPh>
    <rPh sb="14" eb="16">
      <t>メイショウ</t>
    </rPh>
    <rPh sb="26" eb="28">
      <t>キサイ</t>
    </rPh>
    <rPh sb="29" eb="33">
      <t>チュウイジコウ</t>
    </rPh>
    <rPh sb="34" eb="36">
      <t>カクニン</t>
    </rPh>
    <rPh sb="37" eb="38">
      <t>タダ</t>
    </rPh>
    <rPh sb="40" eb="42">
      <t>ホウホウ</t>
    </rPh>
    <rPh sb="43" eb="45">
      <t>シヨウ</t>
    </rPh>
    <phoneticPr fontId="3"/>
  </si>
  <si>
    <t>※　参考様式は、算定要件を満たす内容を証するものであれば任意様式で提出しても差し支えありませんが、</t>
    <rPh sb="2" eb="6">
      <t>サンコウヨウシキ</t>
    </rPh>
    <rPh sb="8" eb="12">
      <t>サンテイヨウケン</t>
    </rPh>
    <rPh sb="13" eb="14">
      <t>ミ</t>
    </rPh>
    <rPh sb="16" eb="18">
      <t>ナイヨウ</t>
    </rPh>
    <rPh sb="19" eb="20">
      <t>ショウ</t>
    </rPh>
    <rPh sb="28" eb="30">
      <t>ニンイ</t>
    </rPh>
    <rPh sb="30" eb="32">
      <t>ヨウシキ</t>
    </rPh>
    <rPh sb="33" eb="35">
      <t>テイシュツ</t>
    </rPh>
    <rPh sb="38" eb="39">
      <t>サ</t>
    </rPh>
    <rPh sb="40" eb="41">
      <t>ツカ</t>
    </rPh>
    <phoneticPr fontId="3"/>
  </si>
  <si>
    <t>　届け出後も同じ様式を継続して使用し、算定要件を毎月確認及び記録してください。</t>
    <rPh sb="1" eb="2">
      <t>トド</t>
    </rPh>
    <rPh sb="3" eb="4">
      <t>デ</t>
    </rPh>
    <rPh sb="4" eb="5">
      <t>ゴ</t>
    </rPh>
    <rPh sb="6" eb="7">
      <t>オナ</t>
    </rPh>
    <rPh sb="8" eb="10">
      <t>ヨウシキ</t>
    </rPh>
    <rPh sb="11" eb="13">
      <t>ケイゾク</t>
    </rPh>
    <rPh sb="15" eb="17">
      <t>シヨウ</t>
    </rPh>
    <rPh sb="19" eb="23">
      <t>サンテイヨウケン</t>
    </rPh>
    <rPh sb="24" eb="26">
      <t>マイツキ</t>
    </rPh>
    <rPh sb="26" eb="28">
      <t>カクニン</t>
    </rPh>
    <rPh sb="28" eb="29">
      <t>オヨ</t>
    </rPh>
    <rPh sb="30" eb="32">
      <t>キロク</t>
    </rPh>
    <phoneticPr fontId="3"/>
  </si>
  <si>
    <t>※　「従業者の勤務の体制及び勤務形態一覧表（別紙７）又はこれに準じた勤務割表等」については、</t>
    <rPh sb="3" eb="6">
      <t>ジュウギョウシャ</t>
    </rPh>
    <rPh sb="7" eb="9">
      <t>キンム</t>
    </rPh>
    <rPh sb="10" eb="12">
      <t>タイセイ</t>
    </rPh>
    <rPh sb="12" eb="13">
      <t>オヨ</t>
    </rPh>
    <rPh sb="14" eb="16">
      <t>キンム</t>
    </rPh>
    <rPh sb="16" eb="18">
      <t>ケイタイ</t>
    </rPh>
    <rPh sb="18" eb="21">
      <t>イチランヒョウ</t>
    </rPh>
    <rPh sb="22" eb="24">
      <t>ベッシ</t>
    </rPh>
    <rPh sb="26" eb="27">
      <t>マタ</t>
    </rPh>
    <rPh sb="31" eb="32">
      <t>ジュン</t>
    </rPh>
    <rPh sb="34" eb="36">
      <t>キンム</t>
    </rPh>
    <rPh sb="36" eb="37">
      <t>ワリ</t>
    </rPh>
    <rPh sb="37" eb="38">
      <t>ヒョウ</t>
    </rPh>
    <rPh sb="38" eb="39">
      <t>ナド</t>
    </rPh>
    <phoneticPr fontId="3"/>
  </si>
  <si>
    <t>　指定申請等に使用した（標準様式１）で作成したものも対象です。</t>
    <rPh sb="19" eb="21">
      <t>サクセイ</t>
    </rPh>
    <rPh sb="26" eb="28">
      <t>タイショウ</t>
    </rPh>
    <phoneticPr fontId="3"/>
  </si>
  <si>
    <t>届出事項</t>
    <rPh sb="0" eb="2">
      <t>トドケデ</t>
    </rPh>
    <rPh sb="2" eb="4">
      <t>ジコウ</t>
    </rPh>
    <phoneticPr fontId="3"/>
  </si>
  <si>
    <t>開設</t>
    <rPh sb="0" eb="2">
      <t>カイセツ</t>
    </rPh>
    <phoneticPr fontId="3"/>
  </si>
  <si>
    <t>加算
追加
・
加算
削除</t>
    <rPh sb="0" eb="2">
      <t>カサン</t>
    </rPh>
    <rPh sb="3" eb="5">
      <t>ツイカ</t>
    </rPh>
    <rPh sb="8" eb="10">
      <t>カサン</t>
    </rPh>
    <rPh sb="11" eb="13">
      <t>サクジョ</t>
    </rPh>
    <phoneticPr fontId="3"/>
  </si>
  <si>
    <t>添　付　書　類</t>
    <rPh sb="0" eb="1">
      <t>ソウ</t>
    </rPh>
    <rPh sb="2" eb="3">
      <t>ヅケ</t>
    </rPh>
    <rPh sb="4" eb="5">
      <t>ショ</t>
    </rPh>
    <rPh sb="6" eb="7">
      <t>タグイ</t>
    </rPh>
    <phoneticPr fontId="3"/>
  </si>
  <si>
    <t>備　　考</t>
    <rPh sb="0" eb="1">
      <t>ソナエ</t>
    </rPh>
    <rPh sb="3" eb="4">
      <t>コウ</t>
    </rPh>
    <phoneticPr fontId="3"/>
  </si>
  <si>
    <t>共　通　事　項
（必ず必要な書類）</t>
    <rPh sb="0" eb="1">
      <t>トモ</t>
    </rPh>
    <rPh sb="2" eb="3">
      <t>ツウ</t>
    </rPh>
    <rPh sb="4" eb="5">
      <t>コト</t>
    </rPh>
    <rPh sb="6" eb="7">
      <t>コウ</t>
    </rPh>
    <rPh sb="9" eb="10">
      <t>カナラ</t>
    </rPh>
    <rPh sb="11" eb="13">
      <t>ヒツヨウ</t>
    </rPh>
    <rPh sb="14" eb="16">
      <t>ショルイ</t>
    </rPh>
    <phoneticPr fontId="3"/>
  </si>
  <si>
    <t>□</t>
    <phoneticPr fontId="3"/>
  </si>
  <si>
    <t>・</t>
    <phoneticPr fontId="3"/>
  </si>
  <si>
    <t>運営規程</t>
    <rPh sb="0" eb="2">
      <t>ウンエイ</t>
    </rPh>
    <rPh sb="2" eb="4">
      <t>キテイ</t>
    </rPh>
    <phoneticPr fontId="3"/>
  </si>
  <si>
    <t>※</t>
    <phoneticPr fontId="3"/>
  </si>
  <si>
    <t>変更後の運営規程</t>
    <rPh sb="0" eb="2">
      <t>ヘンコウ</t>
    </rPh>
    <rPh sb="2" eb="3">
      <t>ゴ</t>
    </rPh>
    <rPh sb="4" eb="6">
      <t>ウンエイ</t>
    </rPh>
    <rPh sb="6" eb="8">
      <t>キテイ</t>
    </rPh>
    <phoneticPr fontId="3"/>
  </si>
  <si>
    <t>（料金部分のみ変更の場合は料金表のみで可）</t>
    <phoneticPr fontId="2"/>
  </si>
  <si>
    <t>LIFEへの登録</t>
    <rPh sb="6" eb="8">
      <t>トウロク</t>
    </rPh>
    <phoneticPr fontId="3"/>
  </si>
  <si>
    <t>割引をする場合</t>
    <rPh sb="0" eb="2">
      <t>ワリビキ</t>
    </rPh>
    <rPh sb="5" eb="7">
      <t>バアイ</t>
    </rPh>
    <phoneticPr fontId="3"/>
  </si>
  <si>
    <t>指定居宅サービス事業者等による介護給付費の割引に係る割引率の設定について＜別紙５＞</t>
    <rPh sb="0" eb="2">
      <t>シテイ</t>
    </rPh>
    <rPh sb="2" eb="4">
      <t>キョタク</t>
    </rPh>
    <rPh sb="8" eb="11">
      <t>ジギョウシャ</t>
    </rPh>
    <rPh sb="11" eb="12">
      <t>トウ</t>
    </rPh>
    <rPh sb="15" eb="17">
      <t>カイゴ</t>
    </rPh>
    <rPh sb="17" eb="20">
      <t>キュウフヒ</t>
    </rPh>
    <rPh sb="21" eb="23">
      <t>ワリビキ</t>
    </rPh>
    <rPh sb="24" eb="25">
      <t>カカ</t>
    </rPh>
    <rPh sb="26" eb="29">
      <t>ワリビキリツ</t>
    </rPh>
    <rPh sb="30" eb="32">
      <t>セッテイ</t>
    </rPh>
    <rPh sb="37" eb="39">
      <t>ベッシ</t>
    </rPh>
    <phoneticPr fontId="3"/>
  </si>
  <si>
    <t>施設等の区分</t>
    <rPh sb="0" eb="2">
      <t>シセツ</t>
    </rPh>
    <rPh sb="2" eb="3">
      <t>トウ</t>
    </rPh>
    <rPh sb="4" eb="6">
      <t>クブン</t>
    </rPh>
    <phoneticPr fontId="3"/>
  </si>
  <si>
    <t>職員の欠員による減算の状況</t>
    <rPh sb="0" eb="2">
      <t>ショクイン</t>
    </rPh>
    <rPh sb="3" eb="5">
      <t>ケツイン</t>
    </rPh>
    <rPh sb="8" eb="10">
      <t>ゲンサン</t>
    </rPh>
    <rPh sb="11" eb="13">
      <t>ジョウキョウ</t>
    </rPh>
    <phoneticPr fontId="3"/>
  </si>
  <si>
    <t>理由書</t>
  </si>
  <si>
    <t>任意の様式で可。</t>
    <rPh sb="0" eb="2">
      <t>ニンイ</t>
    </rPh>
    <rPh sb="3" eb="5">
      <t>ヨウシキ</t>
    </rPh>
    <rPh sb="6" eb="7">
      <t>カ</t>
    </rPh>
    <phoneticPr fontId="3"/>
  </si>
  <si>
    <t>従業者の勤務の体制及び勤務形態一覧表＜別紙７＞又はこれに準じた勤務割表等</t>
    <phoneticPr fontId="3"/>
  </si>
  <si>
    <t>看護職員、介護職員の配置状況がわかるもの。</t>
    <rPh sb="0" eb="2">
      <t>カンゴ</t>
    </rPh>
    <rPh sb="2" eb="4">
      <t>ショクイン</t>
    </rPh>
    <rPh sb="5" eb="7">
      <t>カイゴ</t>
    </rPh>
    <rPh sb="7" eb="9">
      <t>ショクイン</t>
    </rPh>
    <rPh sb="10" eb="12">
      <t>ハイチ</t>
    </rPh>
    <rPh sb="12" eb="14">
      <t>ジョウキョウ</t>
    </rPh>
    <phoneticPr fontId="3"/>
  </si>
  <si>
    <t>組織体制図</t>
    <rPh sb="2" eb="4">
      <t>タイセイ</t>
    </rPh>
    <phoneticPr fontId="3"/>
  </si>
  <si>
    <t>該当する資格証（写）</t>
    <phoneticPr fontId="3"/>
  </si>
  <si>
    <t>看護職員の欠員が解消される場合。</t>
    <rPh sb="0" eb="2">
      <t>カンゴ</t>
    </rPh>
    <rPh sb="2" eb="4">
      <t>ショクイン</t>
    </rPh>
    <rPh sb="5" eb="7">
      <t>ケツイン</t>
    </rPh>
    <rPh sb="8" eb="10">
      <t>カイショウ</t>
    </rPh>
    <rPh sb="13" eb="15">
      <t>バアイ</t>
    </rPh>
    <phoneticPr fontId="3"/>
  </si>
  <si>
    <t>身体拘束廃止取組の有無</t>
    <phoneticPr fontId="27"/>
  </si>
  <si>
    <t>理由書</t>
    <phoneticPr fontId="3"/>
  </si>
  <si>
    <t>身体拘束改善計画又は身体拘束改善報告</t>
    <rPh sb="0" eb="2">
      <t>シンタイ</t>
    </rPh>
    <rPh sb="2" eb="4">
      <t>コウソク</t>
    </rPh>
    <rPh sb="4" eb="6">
      <t>カイゼン</t>
    </rPh>
    <rPh sb="6" eb="8">
      <t>ケイカク</t>
    </rPh>
    <rPh sb="8" eb="9">
      <t>マタ</t>
    </rPh>
    <rPh sb="10" eb="12">
      <t>シンタイ</t>
    </rPh>
    <rPh sb="12" eb="14">
      <t>コウソク</t>
    </rPh>
    <rPh sb="14" eb="16">
      <t>カイゼン</t>
    </rPh>
    <rPh sb="16" eb="18">
      <t>ホウコク</t>
    </rPh>
    <phoneticPr fontId="3"/>
  </si>
  <si>
    <t>任意の様式で可（代表者名）。ただし、経緯、今後の改善策・職員教育、対象入居者の現状及び廃止に向けた取組みは必ず記載すること。</t>
    <rPh sb="0" eb="2">
      <t>ニンイ</t>
    </rPh>
    <rPh sb="3" eb="5">
      <t>ヨウシキ</t>
    </rPh>
    <rPh sb="6" eb="7">
      <t>カ</t>
    </rPh>
    <rPh sb="8" eb="11">
      <t>ダイヒョウシャ</t>
    </rPh>
    <rPh sb="11" eb="12">
      <t>メイ</t>
    </rPh>
    <rPh sb="18" eb="20">
      <t>ケイイ</t>
    </rPh>
    <rPh sb="21" eb="23">
      <t>コンゴ</t>
    </rPh>
    <rPh sb="24" eb="27">
      <t>カイゼンサク</t>
    </rPh>
    <rPh sb="28" eb="30">
      <t>ショクイン</t>
    </rPh>
    <rPh sb="30" eb="32">
      <t>キョウイク</t>
    </rPh>
    <rPh sb="33" eb="35">
      <t>タイショウ</t>
    </rPh>
    <rPh sb="35" eb="38">
      <t>ニュウキョシャ</t>
    </rPh>
    <rPh sb="39" eb="41">
      <t>ゲンジョウ</t>
    </rPh>
    <rPh sb="41" eb="42">
      <t>オヨ</t>
    </rPh>
    <rPh sb="43" eb="45">
      <t>ハイシ</t>
    </rPh>
    <rPh sb="46" eb="47">
      <t>ム</t>
    </rPh>
    <rPh sb="49" eb="51">
      <t>トリクミ</t>
    </rPh>
    <rPh sb="53" eb="54">
      <t>カナラ</t>
    </rPh>
    <rPh sb="55" eb="57">
      <t>キサイ</t>
    </rPh>
    <phoneticPr fontId="3"/>
  </si>
  <si>
    <t>高齢者虐待防止措置実施の有無</t>
    <rPh sb="0" eb="3">
      <t>コウレイシャ</t>
    </rPh>
    <rPh sb="3" eb="7">
      <t>ギャクタイボウシ</t>
    </rPh>
    <rPh sb="7" eb="9">
      <t>ソチ</t>
    </rPh>
    <rPh sb="9" eb="11">
      <t>ジッシ</t>
    </rPh>
    <phoneticPr fontId="27"/>
  </si>
  <si>
    <t>高齢者虐待防止措置に係る改善計画又は改善報告書</t>
    <rPh sb="0" eb="3">
      <t>コウレイシャ</t>
    </rPh>
    <rPh sb="3" eb="7">
      <t>ギャクタイボウシ</t>
    </rPh>
    <rPh sb="7" eb="9">
      <t>ソチ</t>
    </rPh>
    <rPh sb="10" eb="11">
      <t>カカ</t>
    </rPh>
    <rPh sb="12" eb="16">
      <t>カイゼンケイカク</t>
    </rPh>
    <rPh sb="16" eb="17">
      <t>マタ</t>
    </rPh>
    <rPh sb="18" eb="23">
      <t>カイゼンホウコクショ</t>
    </rPh>
    <phoneticPr fontId="3"/>
  </si>
  <si>
    <t>任意の様式で可（代表者名）。ただし、未措置事項（指針、委員会、研修、担当者の設置）の現状及び改善に向けた取組みは必ず記載すること。</t>
    <rPh sb="0" eb="2">
      <t>ニンイ</t>
    </rPh>
    <rPh sb="3" eb="5">
      <t>ヨウシキ</t>
    </rPh>
    <rPh sb="6" eb="7">
      <t>カ</t>
    </rPh>
    <rPh sb="8" eb="11">
      <t>ダイヒョウシャ</t>
    </rPh>
    <rPh sb="11" eb="12">
      <t>メイ</t>
    </rPh>
    <rPh sb="18" eb="21">
      <t>ミソチ</t>
    </rPh>
    <rPh sb="21" eb="23">
      <t>ジコウ</t>
    </rPh>
    <rPh sb="24" eb="26">
      <t>シシン</t>
    </rPh>
    <rPh sb="27" eb="30">
      <t>イインカイ</t>
    </rPh>
    <rPh sb="31" eb="33">
      <t>ケンシュウ</t>
    </rPh>
    <rPh sb="34" eb="37">
      <t>タントウシャ</t>
    </rPh>
    <rPh sb="38" eb="40">
      <t>セッチ</t>
    </rPh>
    <rPh sb="42" eb="44">
      <t>ゲンジョウ</t>
    </rPh>
    <rPh sb="44" eb="45">
      <t>オヨ</t>
    </rPh>
    <rPh sb="46" eb="48">
      <t>カイゼン</t>
    </rPh>
    <rPh sb="49" eb="50">
      <t>ム</t>
    </rPh>
    <rPh sb="52" eb="54">
      <t>トリクミ</t>
    </rPh>
    <rPh sb="56" eb="57">
      <t>カナラ</t>
    </rPh>
    <rPh sb="58" eb="60">
      <t>キサイ</t>
    </rPh>
    <phoneticPr fontId="3"/>
  </si>
  <si>
    <t>業務継続計画策定の有無</t>
    <rPh sb="0" eb="6">
      <t>ギョウムケイゾクケイカク</t>
    </rPh>
    <rPh sb="6" eb="8">
      <t>サクテイ</t>
    </rPh>
    <rPh sb="9" eb="11">
      <t>ウム</t>
    </rPh>
    <phoneticPr fontId="27"/>
  </si>
  <si>
    <t>業務継続計画に係る改善計画又は改善報告書</t>
    <rPh sb="0" eb="2">
      <t>ギョウム</t>
    </rPh>
    <rPh sb="2" eb="4">
      <t>ケイゾク</t>
    </rPh>
    <rPh sb="4" eb="6">
      <t>ケイカク</t>
    </rPh>
    <rPh sb="7" eb="8">
      <t>カカ</t>
    </rPh>
    <rPh sb="9" eb="11">
      <t>カイゼン</t>
    </rPh>
    <rPh sb="11" eb="13">
      <t>ケイカク</t>
    </rPh>
    <rPh sb="13" eb="14">
      <t>マタ</t>
    </rPh>
    <rPh sb="15" eb="20">
      <t>カイゼンホウコクショ</t>
    </rPh>
    <phoneticPr fontId="3"/>
  </si>
  <si>
    <t>任意の様式で可（代表者名）。ただし、未措置事項（BCP策定、訓練、研修）の現状及び改善に向けた取組みは必ず記載すること。</t>
    <rPh sb="0" eb="2">
      <t>ニンイ</t>
    </rPh>
    <rPh sb="3" eb="5">
      <t>ヨウシキ</t>
    </rPh>
    <rPh sb="6" eb="7">
      <t>カ</t>
    </rPh>
    <rPh sb="8" eb="11">
      <t>ダイヒョウシャ</t>
    </rPh>
    <rPh sb="11" eb="12">
      <t>メイ</t>
    </rPh>
    <rPh sb="18" eb="21">
      <t>ミソチ</t>
    </rPh>
    <rPh sb="21" eb="23">
      <t>ジコウ</t>
    </rPh>
    <rPh sb="27" eb="29">
      <t>サクテイ</t>
    </rPh>
    <rPh sb="30" eb="32">
      <t>クンレン</t>
    </rPh>
    <rPh sb="33" eb="35">
      <t>ケンシュウ</t>
    </rPh>
    <rPh sb="37" eb="39">
      <t>ゲンジョウ</t>
    </rPh>
    <rPh sb="39" eb="40">
      <t>オヨ</t>
    </rPh>
    <rPh sb="41" eb="43">
      <t>カイゼン</t>
    </rPh>
    <rPh sb="44" eb="45">
      <t>ム</t>
    </rPh>
    <rPh sb="47" eb="49">
      <t>トリクミ</t>
    </rPh>
    <rPh sb="51" eb="52">
      <t>カナラ</t>
    </rPh>
    <rPh sb="53" eb="55">
      <t>キサイ</t>
    </rPh>
    <phoneticPr fontId="3"/>
  </si>
  <si>
    <t>業務継続計画（BCP）</t>
  </si>
  <si>
    <t>BCP未策定に伴う減算を解消する場合。感染症及び災害の項目を設定したもの。</t>
    <rPh sb="3" eb="6">
      <t>ミサクテイ</t>
    </rPh>
    <rPh sb="7" eb="8">
      <t>トモナ</t>
    </rPh>
    <rPh sb="9" eb="11">
      <t>ゲンサン</t>
    </rPh>
    <rPh sb="12" eb="14">
      <t>カイショウ</t>
    </rPh>
    <rPh sb="16" eb="18">
      <t>バアイ</t>
    </rPh>
    <phoneticPr fontId="3"/>
  </si>
  <si>
    <r>
      <t xml:space="preserve">入居継続支援加算
</t>
    </r>
    <r>
      <rPr>
        <sz val="8"/>
        <rFont val="ＭＳ Ｐゴシック"/>
        <family val="3"/>
        <charset val="128"/>
      </rPr>
      <t>＊介護サービスのみ</t>
    </r>
    <phoneticPr fontId="27"/>
  </si>
  <si>
    <t>入居継続支援加算に関する届出書＜別紙32＞</t>
    <rPh sb="14" eb="15">
      <t>ショ</t>
    </rPh>
    <rPh sb="16" eb="18">
      <t>ベッシ</t>
    </rPh>
    <phoneticPr fontId="27"/>
  </si>
  <si>
    <t>入居継続支援加算に関する確認書＜参考様式32＞</t>
    <rPh sb="12" eb="15">
      <t>カクニンショ</t>
    </rPh>
    <rPh sb="16" eb="18">
      <t>サンコウ</t>
    </rPh>
    <rPh sb="18" eb="20">
      <t>ヨウシキ</t>
    </rPh>
    <phoneticPr fontId="27"/>
  </si>
  <si>
    <t>有資格者等の割合の参考計算書＜別紙７-2＞又はこれに準じた計算資料</t>
    <rPh sb="0" eb="4">
      <t>ユウシカクシャ</t>
    </rPh>
    <rPh sb="4" eb="5">
      <t>トウ</t>
    </rPh>
    <rPh sb="6" eb="8">
      <t>ワリアイ</t>
    </rPh>
    <rPh sb="9" eb="11">
      <t>サンコウ</t>
    </rPh>
    <rPh sb="11" eb="14">
      <t>ケイサンショ</t>
    </rPh>
    <rPh sb="15" eb="17">
      <t>ベッシ</t>
    </rPh>
    <rPh sb="21" eb="22">
      <t>マタ</t>
    </rPh>
    <rPh sb="26" eb="27">
      <t>ジュン</t>
    </rPh>
    <rPh sb="29" eb="33">
      <t>ケイサンシリョウ</t>
    </rPh>
    <phoneticPr fontId="3"/>
  </si>
  <si>
    <t>届出月前３月間における介護福祉士の常勤換算数及び平均を求めたもの</t>
    <rPh sb="0" eb="2">
      <t>トドケデ</t>
    </rPh>
    <rPh sb="2" eb="3">
      <t>ツキ</t>
    </rPh>
    <rPh sb="3" eb="4">
      <t>マエ</t>
    </rPh>
    <rPh sb="5" eb="6">
      <t>ツキ</t>
    </rPh>
    <rPh sb="6" eb="7">
      <t>カン</t>
    </rPh>
    <rPh sb="11" eb="16">
      <t>カイゴフクシシ</t>
    </rPh>
    <rPh sb="17" eb="21">
      <t>ジョウキンカンサン</t>
    </rPh>
    <rPh sb="21" eb="22">
      <t>スウ</t>
    </rPh>
    <rPh sb="22" eb="23">
      <t>オヨ</t>
    </rPh>
    <rPh sb="24" eb="26">
      <t>ヘイキン</t>
    </rPh>
    <rPh sb="27" eb="28">
      <t>モト</t>
    </rPh>
    <phoneticPr fontId="3"/>
  </si>
  <si>
    <t>≪別紙32の要件③・④が「有」の場合≫
該当する資格証（写）</t>
    <rPh sb="1" eb="3">
      <t>ベッシ</t>
    </rPh>
    <rPh sb="20" eb="22">
      <t>ガイトウ</t>
    </rPh>
    <phoneticPr fontId="3"/>
  </si>
  <si>
    <t>看護に係る責任者である常勤看護師の分のみ</t>
    <rPh sb="0" eb="2">
      <t>カンゴ</t>
    </rPh>
    <rPh sb="3" eb="4">
      <t>カカ</t>
    </rPh>
    <rPh sb="5" eb="8">
      <t>セキニンシャ</t>
    </rPh>
    <rPh sb="11" eb="13">
      <t>ジョウキン</t>
    </rPh>
    <rPh sb="13" eb="16">
      <t>カンゴシ</t>
    </rPh>
    <rPh sb="17" eb="18">
      <t>ブン</t>
    </rPh>
    <phoneticPr fontId="3"/>
  </si>
  <si>
    <t>テクノロジーの導入
（入居継続支援加算関係）</t>
    <phoneticPr fontId="27"/>
  </si>
  <si>
    <t>テクノロジーの導入による入居継続支援加算に関する届出書＜別紙32-２＞</t>
    <rPh sb="28" eb="30">
      <t>ベッシ</t>
    </rPh>
    <phoneticPr fontId="27"/>
  </si>
  <si>
    <t>利用者の安全やケアの質の確保、職員の負担の軽減を図るための委員会の議事概要</t>
    <rPh sb="0" eb="3">
      <t>リヨウシャ</t>
    </rPh>
    <rPh sb="4" eb="6">
      <t>アンゼン</t>
    </rPh>
    <rPh sb="10" eb="11">
      <t>シツ</t>
    </rPh>
    <rPh sb="12" eb="14">
      <t>カクホ</t>
    </rPh>
    <rPh sb="15" eb="17">
      <t>ショクイン</t>
    </rPh>
    <rPh sb="18" eb="20">
      <t>フタン</t>
    </rPh>
    <rPh sb="21" eb="23">
      <t>ケイゲン</t>
    </rPh>
    <rPh sb="24" eb="25">
      <t>ハカ</t>
    </rPh>
    <rPh sb="29" eb="32">
      <t>イインカイ</t>
    </rPh>
    <rPh sb="33" eb="37">
      <t>ギジガイヨウ</t>
    </rPh>
    <phoneticPr fontId="3"/>
  </si>
  <si>
    <t>導入後から３月以上、継続して定期的に実施していることがわかるようにすること。</t>
    <rPh sb="0" eb="3">
      <t>ドウニュウゴ</t>
    </rPh>
    <rPh sb="6" eb="7">
      <t>ツキ</t>
    </rPh>
    <rPh sb="7" eb="9">
      <t>イジョウ</t>
    </rPh>
    <rPh sb="10" eb="12">
      <t>ケイゾク</t>
    </rPh>
    <rPh sb="14" eb="17">
      <t>テイキテキ</t>
    </rPh>
    <rPh sb="18" eb="20">
      <t>ジッシ</t>
    </rPh>
    <phoneticPr fontId="3"/>
  </si>
  <si>
    <t>介護機器の使用方法の講習やヒヤリ・ハット事例等の周知、その事例を通じた再発防止策の実習等を含む職員研修の記録</t>
    <rPh sb="0" eb="2">
      <t>カイゴ</t>
    </rPh>
    <rPh sb="2" eb="4">
      <t>キキ</t>
    </rPh>
    <rPh sb="5" eb="7">
      <t>シヨウ</t>
    </rPh>
    <rPh sb="7" eb="9">
      <t>ホウホウ</t>
    </rPh>
    <rPh sb="10" eb="12">
      <t>コウシュウ</t>
    </rPh>
    <rPh sb="20" eb="22">
      <t>ジレイ</t>
    </rPh>
    <rPh sb="22" eb="23">
      <t>トウ</t>
    </rPh>
    <rPh sb="24" eb="26">
      <t>シュウチ</t>
    </rPh>
    <rPh sb="29" eb="31">
      <t>ジレイ</t>
    </rPh>
    <rPh sb="32" eb="33">
      <t>ツウ</t>
    </rPh>
    <rPh sb="35" eb="37">
      <t>サイハツ</t>
    </rPh>
    <rPh sb="37" eb="39">
      <t>ボウシ</t>
    </rPh>
    <rPh sb="39" eb="40">
      <t>サク</t>
    </rPh>
    <rPh sb="41" eb="43">
      <t>ジッシュウ</t>
    </rPh>
    <rPh sb="43" eb="44">
      <t>トウ</t>
    </rPh>
    <rPh sb="45" eb="46">
      <t>フク</t>
    </rPh>
    <rPh sb="47" eb="49">
      <t>ショクイン</t>
    </rPh>
    <rPh sb="49" eb="51">
      <t>ケンシュウ</t>
    </rPh>
    <rPh sb="52" eb="54">
      <t>キロク</t>
    </rPh>
    <phoneticPr fontId="3"/>
  </si>
  <si>
    <t>算定開始月時点で予定の場合は、予定している研修等の概要がわかるもの。</t>
    <rPh sb="23" eb="24">
      <t>トウ</t>
    </rPh>
    <phoneticPr fontId="3"/>
  </si>
  <si>
    <t>算定開始月を含む年間又は年度研修計画
若しくは介護機器の使用方法の講習等を定期的かつ臨機応変に実施するためのフロー（手順書）等</t>
    <rPh sb="0" eb="5">
      <t>サンテイカイシツキ</t>
    </rPh>
    <rPh sb="6" eb="7">
      <t>フク</t>
    </rPh>
    <rPh sb="8" eb="10">
      <t>ネンカン</t>
    </rPh>
    <rPh sb="10" eb="11">
      <t>マタ</t>
    </rPh>
    <rPh sb="12" eb="14">
      <t>ネンド</t>
    </rPh>
    <rPh sb="14" eb="16">
      <t>ケンシュウ</t>
    </rPh>
    <rPh sb="16" eb="18">
      <t>ケイカク</t>
    </rPh>
    <rPh sb="19" eb="20">
      <t>モ</t>
    </rPh>
    <rPh sb="23" eb="27">
      <t>カイゴキキ</t>
    </rPh>
    <rPh sb="28" eb="32">
      <t>シヨウホウホウ</t>
    </rPh>
    <rPh sb="33" eb="36">
      <t>コウシュウトウ</t>
    </rPh>
    <rPh sb="37" eb="40">
      <t>テイキテキ</t>
    </rPh>
    <rPh sb="42" eb="46">
      <t>リンキオウヘン</t>
    </rPh>
    <rPh sb="47" eb="49">
      <t>ジッシ</t>
    </rPh>
    <rPh sb="58" eb="61">
      <t>テジュンショ</t>
    </rPh>
    <rPh sb="62" eb="63">
      <t>トウ</t>
    </rPh>
    <phoneticPr fontId="3"/>
  </si>
  <si>
    <t>上記の研修等に相当するもの（複数の研修や通常業務の手順等を組み合わせて内容を網羅する場合は、どの研修等で何を実施するのか）がわかるようにすること。</t>
    <rPh sb="0" eb="2">
      <t>ジョウキ</t>
    </rPh>
    <rPh sb="3" eb="5">
      <t>ケンシュウ</t>
    </rPh>
    <rPh sb="5" eb="6">
      <t>トウ</t>
    </rPh>
    <rPh sb="7" eb="9">
      <t>ソウトウ</t>
    </rPh>
    <rPh sb="14" eb="16">
      <t>フクスウ</t>
    </rPh>
    <rPh sb="17" eb="19">
      <t>ケンシュウ</t>
    </rPh>
    <rPh sb="20" eb="22">
      <t>ツウジョウ</t>
    </rPh>
    <rPh sb="22" eb="24">
      <t>ギョウム</t>
    </rPh>
    <rPh sb="25" eb="27">
      <t>テジュン</t>
    </rPh>
    <rPh sb="27" eb="28">
      <t>トウ</t>
    </rPh>
    <rPh sb="29" eb="30">
      <t>ク</t>
    </rPh>
    <rPh sb="31" eb="32">
      <t>ア</t>
    </rPh>
    <rPh sb="35" eb="37">
      <t>ナイヨウ</t>
    </rPh>
    <rPh sb="38" eb="40">
      <t>モウラ</t>
    </rPh>
    <rPh sb="42" eb="44">
      <t>バアイ</t>
    </rPh>
    <rPh sb="48" eb="50">
      <t>ケンシュウ</t>
    </rPh>
    <rPh sb="50" eb="51">
      <t>トウ</t>
    </rPh>
    <rPh sb="52" eb="53">
      <t>ナニ</t>
    </rPh>
    <rPh sb="54" eb="56">
      <t>ジッシ</t>
    </rPh>
    <phoneticPr fontId="3"/>
  </si>
  <si>
    <t>生活機能向上連携加算</t>
    <phoneticPr fontId="27"/>
  </si>
  <si>
    <t>生活機能向上連携加算に関する確認書＜参考様式４＞</t>
    <rPh sb="0" eb="10">
      <t>セイカツキノウコウジョウレンケイカサン</t>
    </rPh>
    <rPh sb="11" eb="12">
      <t>カン</t>
    </rPh>
    <rPh sb="14" eb="17">
      <t>カクニンショ</t>
    </rPh>
    <rPh sb="18" eb="20">
      <t>サンコウ</t>
    </rPh>
    <rPh sb="20" eb="22">
      <t>ヨウシキ</t>
    </rPh>
    <phoneticPr fontId="27"/>
  </si>
  <si>
    <t>訪問リハビリテーション若しくは通所リハビリテーションを実施している事業所又はリハビリテーションを実施している医療提供施設との協定書等</t>
    <rPh sb="0" eb="2">
      <t>ホウモン</t>
    </rPh>
    <rPh sb="11" eb="12">
      <t>モ</t>
    </rPh>
    <rPh sb="15" eb="17">
      <t>ツウショ</t>
    </rPh>
    <rPh sb="27" eb="29">
      <t>ジッシ</t>
    </rPh>
    <rPh sb="33" eb="36">
      <t>ジギョウショ</t>
    </rPh>
    <rPh sb="36" eb="37">
      <t>マタ</t>
    </rPh>
    <rPh sb="48" eb="50">
      <t>ジッシ</t>
    </rPh>
    <rPh sb="54" eb="56">
      <t>イリョウ</t>
    </rPh>
    <rPh sb="56" eb="58">
      <t>テイキョウ</t>
    </rPh>
    <rPh sb="58" eb="60">
      <t>シセツ</t>
    </rPh>
    <rPh sb="62" eb="64">
      <t>キョウテイ</t>
    </rPh>
    <rPh sb="64" eb="65">
      <t>ショ</t>
    </rPh>
    <rPh sb="65" eb="66">
      <t>トウ</t>
    </rPh>
    <phoneticPr fontId="27"/>
  </si>
  <si>
    <t>共同等する上記事業所又は医療施設の理学療法士、作業療法士、言語聴覚士又は医師の資格証（写）</t>
    <rPh sb="2" eb="3">
      <t>トウ</t>
    </rPh>
    <phoneticPr fontId="27"/>
  </si>
  <si>
    <t>個別機能訓練加算</t>
    <rPh sb="0" eb="2">
      <t>コベツ</t>
    </rPh>
    <rPh sb="2" eb="4">
      <t>キノウ</t>
    </rPh>
    <rPh sb="4" eb="6">
      <t>クンレン</t>
    </rPh>
    <rPh sb="6" eb="8">
      <t>カサン</t>
    </rPh>
    <phoneticPr fontId="3"/>
  </si>
  <si>
    <t>算定開始する月の分。</t>
    <rPh sb="0" eb="2">
      <t>サンテイ</t>
    </rPh>
    <rPh sb="2" eb="4">
      <t>カイシ</t>
    </rPh>
    <rPh sb="6" eb="7">
      <t>ツキ</t>
    </rPh>
    <rPh sb="8" eb="9">
      <t>ブン</t>
    </rPh>
    <phoneticPr fontId="3"/>
  </si>
  <si>
    <t>理学療法士、作業療法士、言語聴覚士、看護職員、柔道整復師、あん摩マッサージ指圧師、はり師、きゅう師。</t>
    <rPh sb="0" eb="5">
      <t>リガク</t>
    </rPh>
    <rPh sb="6" eb="11">
      <t>サギョウ</t>
    </rPh>
    <rPh sb="12" eb="14">
      <t>ゲンゴ</t>
    </rPh>
    <rPh sb="14" eb="17">
      <t>チョウカクシ</t>
    </rPh>
    <rPh sb="18" eb="20">
      <t>カンゴ</t>
    </rPh>
    <rPh sb="20" eb="22">
      <t>ショクイン</t>
    </rPh>
    <rPh sb="23" eb="25">
      <t>ジュウドウ</t>
    </rPh>
    <rPh sb="25" eb="27">
      <t>セイフク</t>
    </rPh>
    <rPh sb="27" eb="28">
      <t>シ</t>
    </rPh>
    <rPh sb="31" eb="32">
      <t>マ</t>
    </rPh>
    <rPh sb="37" eb="39">
      <t>シアツ</t>
    </rPh>
    <rPh sb="39" eb="40">
      <t>シ</t>
    </rPh>
    <phoneticPr fontId="3"/>
  </si>
  <si>
    <t>≪はり師又はきゅう師を機能訓練指導員として配置する場合≫
理学療法士、作業療法士、言語聴覚士、看護職員、柔道整復師又はあん摩マッサージ指圧師の資格を有する機能訓練指導員を配置した事業所で６月以上機能訓練指導に従事した経験を有する者であることが分かる証明書</t>
    <rPh sb="3" eb="5">
      <t>シマタ</t>
    </rPh>
    <rPh sb="9" eb="10">
      <t>シ</t>
    </rPh>
    <rPh sb="11" eb="18">
      <t>キノウクンレンシドウイン</t>
    </rPh>
    <rPh sb="21" eb="23">
      <t>ハイチ</t>
    </rPh>
    <rPh sb="25" eb="27">
      <t>バアイ</t>
    </rPh>
    <phoneticPr fontId="27"/>
  </si>
  <si>
    <t>任意の様式で可。</t>
    <rPh sb="0" eb="2">
      <t>ニンイ</t>
    </rPh>
    <rPh sb="3" eb="5">
      <t>ヨウシキ</t>
    </rPh>
    <rPh sb="6" eb="7">
      <t>カ</t>
    </rPh>
    <phoneticPr fontId="27"/>
  </si>
  <si>
    <t>ＡＤＬ維持等加算（申出の有無）</t>
    <rPh sb="3" eb="5">
      <t>イジ</t>
    </rPh>
    <rPh sb="5" eb="6">
      <t>ナド</t>
    </rPh>
    <rPh sb="6" eb="8">
      <t>カサン</t>
    </rPh>
    <rPh sb="9" eb="11">
      <t>モウシデ</t>
    </rPh>
    <rPh sb="12" eb="14">
      <t>ウム</t>
    </rPh>
    <phoneticPr fontId="27"/>
  </si>
  <si>
    <t>※LIFEへの登録が必須</t>
    <phoneticPr fontId="3"/>
  </si>
  <si>
    <r>
      <t>夜間看護体制</t>
    </r>
    <r>
      <rPr>
        <sz val="8"/>
        <rFont val="ＭＳ Ｐゴシック"/>
        <family val="3"/>
        <charset val="128"/>
      </rPr>
      <t xml:space="preserve">
＊介護サービスのみ</t>
    </r>
    <rPh sb="0" eb="2">
      <t>ヤカン</t>
    </rPh>
    <rPh sb="2" eb="4">
      <t>カンゴ</t>
    </rPh>
    <rPh sb="4" eb="6">
      <t>タイセイ</t>
    </rPh>
    <rPh sb="8" eb="10">
      <t>カイゴ</t>
    </rPh>
    <phoneticPr fontId="3"/>
  </si>
  <si>
    <t>夜間看護体制に係る届出書＜別紙33＞</t>
    <rPh sb="13" eb="15">
      <t>ベッシ</t>
    </rPh>
    <phoneticPr fontId="3"/>
  </si>
  <si>
    <t>看護師又は准看護師</t>
    <rPh sb="0" eb="3">
      <t>カンゴシ</t>
    </rPh>
    <rPh sb="3" eb="4">
      <t>マタ</t>
    </rPh>
    <rPh sb="5" eb="9">
      <t>ジュンカンゴシ</t>
    </rPh>
    <phoneticPr fontId="3"/>
  </si>
  <si>
    <t>夜間における連絡・対応体制（オンコール体制）に関する取り決め（指針やマニュアル等で、看護職員不在時の介護職員による入所者の観察項目を含む。案でも可）</t>
    <rPh sb="42" eb="44">
      <t>カンゴ</t>
    </rPh>
    <rPh sb="44" eb="46">
      <t>ショクイン</t>
    </rPh>
    <rPh sb="46" eb="49">
      <t>フザイジ</t>
    </rPh>
    <rPh sb="50" eb="52">
      <t>カイゴ</t>
    </rPh>
    <rPh sb="52" eb="54">
      <t>ショクイン</t>
    </rPh>
    <rPh sb="57" eb="60">
      <t>ニュウショシャ</t>
    </rPh>
    <rPh sb="61" eb="63">
      <t>カンサツ</t>
    </rPh>
    <rPh sb="63" eb="65">
      <t>コウモク</t>
    </rPh>
    <rPh sb="66" eb="67">
      <t>フク</t>
    </rPh>
    <rPh sb="69" eb="70">
      <t>アン</t>
    </rPh>
    <rPh sb="72" eb="73">
      <t>カ</t>
    </rPh>
    <phoneticPr fontId="3"/>
  </si>
  <si>
    <t>重度化した場合の対応に係る指針（案でも可）</t>
    <rPh sb="0" eb="3">
      <t>ジュウドカ</t>
    </rPh>
    <rPh sb="5" eb="7">
      <t>バアイ</t>
    </rPh>
    <rPh sb="8" eb="10">
      <t>タイオウ</t>
    </rPh>
    <rPh sb="11" eb="12">
      <t>カカワ</t>
    </rPh>
    <rPh sb="13" eb="15">
      <t>シシン</t>
    </rPh>
    <rPh sb="16" eb="17">
      <t>アン</t>
    </rPh>
    <rPh sb="19" eb="20">
      <t>カ</t>
    </rPh>
    <phoneticPr fontId="3"/>
  </si>
  <si>
    <t>＜病院、訪問看護ｽﾃｰｼｮﾝ等との連携による場合＞
24時間連絡体制に係る契約書・協定書（写）</t>
    <rPh sb="28" eb="30">
      <t>ジカン</t>
    </rPh>
    <rPh sb="30" eb="32">
      <t>レンラク</t>
    </rPh>
    <rPh sb="32" eb="34">
      <t>タイセイ</t>
    </rPh>
    <rPh sb="35" eb="36">
      <t>カカ</t>
    </rPh>
    <rPh sb="41" eb="44">
      <t>キョウテイショ</t>
    </rPh>
    <phoneticPr fontId="3"/>
  </si>
  <si>
    <t>若年性認知症入居者受入加算</t>
    <rPh sb="0" eb="2">
      <t>ジャクネン</t>
    </rPh>
    <rPh sb="2" eb="3">
      <t>セイ</t>
    </rPh>
    <rPh sb="3" eb="6">
      <t>ニンチショウ</t>
    </rPh>
    <rPh sb="6" eb="9">
      <t>ニュウキョシャ</t>
    </rPh>
    <rPh sb="9" eb="11">
      <t>ウケイレ</t>
    </rPh>
    <rPh sb="11" eb="13">
      <t>カサン</t>
    </rPh>
    <phoneticPr fontId="3"/>
  </si>
  <si>
    <t>若年性認知症入居者受入加算に関する届出書＜参考様式５＞</t>
    <rPh sb="6" eb="9">
      <t>ニュウキョシャ</t>
    </rPh>
    <rPh sb="21" eb="23">
      <t>サンコウ</t>
    </rPh>
    <rPh sb="23" eb="25">
      <t>ヨウシキ</t>
    </rPh>
    <phoneticPr fontId="3"/>
  </si>
  <si>
    <t>科学的介護推進体制加算</t>
    <phoneticPr fontId="3"/>
  </si>
  <si>
    <t>※LIFEへの登録が必須</t>
    <rPh sb="10" eb="12">
      <t>ヒッス</t>
    </rPh>
    <phoneticPr fontId="3"/>
  </si>
  <si>
    <r>
      <t xml:space="preserve">看取り介護加算
</t>
    </r>
    <r>
      <rPr>
        <sz val="8"/>
        <rFont val="ＭＳ Ｐゴシック"/>
        <family val="3"/>
        <charset val="128"/>
      </rPr>
      <t>＊介護サービス（短期利用型を除く）のみ</t>
    </r>
    <rPh sb="0" eb="2">
      <t>ミト</t>
    </rPh>
    <rPh sb="3" eb="5">
      <t>カイゴ</t>
    </rPh>
    <rPh sb="5" eb="7">
      <t>カサン</t>
    </rPh>
    <phoneticPr fontId="3"/>
  </si>
  <si>
    <t>看取り介護体制に係る届出書＜別紙34-2＞</t>
    <rPh sb="0" eb="1">
      <t>ミ</t>
    </rPh>
    <rPh sb="1" eb="2">
      <t>ト</t>
    </rPh>
    <rPh sb="3" eb="5">
      <t>カイゴ</t>
    </rPh>
    <rPh sb="5" eb="7">
      <t>タイセイ</t>
    </rPh>
    <rPh sb="14" eb="16">
      <t>ベッシ</t>
    </rPh>
    <phoneticPr fontId="3"/>
  </si>
  <si>
    <t>看取りに関する指針（案でも可）</t>
    <rPh sb="0" eb="1">
      <t>ミ</t>
    </rPh>
    <rPh sb="1" eb="2">
      <t>ト</t>
    </rPh>
    <rPh sb="4" eb="5">
      <t>カン</t>
    </rPh>
    <rPh sb="7" eb="9">
      <t>シシン</t>
    </rPh>
    <rPh sb="10" eb="11">
      <t>アン</t>
    </rPh>
    <rPh sb="13" eb="14">
      <t>カ</t>
    </rPh>
    <phoneticPr fontId="3"/>
  </si>
  <si>
    <r>
      <t xml:space="preserve">短期利用型
</t>
    </r>
    <r>
      <rPr>
        <sz val="8"/>
        <rFont val="ＭＳ Ｐゴシック"/>
        <family val="3"/>
        <charset val="128"/>
      </rPr>
      <t>＊事業者が介護保険事業の等運営について３年以上の経験有する場合のみ</t>
    </r>
    <rPh sb="0" eb="2">
      <t>タンキ</t>
    </rPh>
    <rPh sb="2" eb="4">
      <t>リヨウ</t>
    </rPh>
    <rPh sb="4" eb="5">
      <t>ガタ</t>
    </rPh>
    <rPh sb="7" eb="10">
      <t>ジギョウシャ</t>
    </rPh>
    <rPh sb="11" eb="13">
      <t>カイゴ</t>
    </rPh>
    <rPh sb="13" eb="15">
      <t>ホケン</t>
    </rPh>
    <rPh sb="15" eb="17">
      <t>ジギョウ</t>
    </rPh>
    <rPh sb="18" eb="19">
      <t>トウ</t>
    </rPh>
    <rPh sb="19" eb="21">
      <t>ウンエイ</t>
    </rPh>
    <rPh sb="26" eb="27">
      <t>ネン</t>
    </rPh>
    <rPh sb="27" eb="29">
      <t>イジョウ</t>
    </rPh>
    <rPh sb="30" eb="32">
      <t>ケイケン</t>
    </rPh>
    <rPh sb="32" eb="33">
      <t>ユウ</t>
    </rPh>
    <rPh sb="35" eb="37">
      <t>バアイ</t>
    </rPh>
    <phoneticPr fontId="3"/>
  </si>
  <si>
    <t>短期利用型に関する調書＜参考様式14＞</t>
    <rPh sb="12" eb="14">
      <t>サンコウ</t>
    </rPh>
    <rPh sb="14" eb="16">
      <t>ヨウシキ</t>
    </rPh>
    <phoneticPr fontId="3"/>
  </si>
  <si>
    <t>短期利用者に対する利用料を説明する文書（重要事項説明書、その他の利用料がわかる文書）</t>
    <rPh sb="0" eb="2">
      <t>タンキ</t>
    </rPh>
    <rPh sb="2" eb="5">
      <t>リヨウシャ</t>
    </rPh>
    <rPh sb="6" eb="7">
      <t>タイ</t>
    </rPh>
    <rPh sb="9" eb="12">
      <t>リヨウリョウ</t>
    </rPh>
    <rPh sb="13" eb="15">
      <t>セツメイ</t>
    </rPh>
    <rPh sb="17" eb="19">
      <t>ブンショ</t>
    </rPh>
    <rPh sb="20" eb="22">
      <t>ジュウヨウ</t>
    </rPh>
    <rPh sb="22" eb="24">
      <t>ジコウ</t>
    </rPh>
    <rPh sb="24" eb="27">
      <t>セツメイショ</t>
    </rPh>
    <rPh sb="30" eb="31">
      <t>タ</t>
    </rPh>
    <rPh sb="32" eb="35">
      <t>リヨウリョウ</t>
    </rPh>
    <rPh sb="39" eb="41">
      <t>ブンショ</t>
    </rPh>
    <phoneticPr fontId="3"/>
  </si>
  <si>
    <t>　</t>
    <phoneticPr fontId="3"/>
  </si>
  <si>
    <t>認知症専門ケア加算</t>
    <rPh sb="0" eb="3">
      <t>ニンチショウ</t>
    </rPh>
    <rPh sb="3" eb="5">
      <t>センモン</t>
    </rPh>
    <rPh sb="7" eb="9">
      <t>カサン</t>
    </rPh>
    <phoneticPr fontId="3"/>
  </si>
  <si>
    <t>認知症専門ケア加算に係る届出書＜別紙12-２＞</t>
    <rPh sb="0" eb="3">
      <t>ニンチショウ</t>
    </rPh>
    <rPh sb="3" eb="5">
      <t>センモン</t>
    </rPh>
    <rPh sb="7" eb="9">
      <t>カサン</t>
    </rPh>
    <rPh sb="10" eb="11">
      <t>カカ</t>
    </rPh>
    <rPh sb="12" eb="14">
      <t>トドケデ</t>
    </rPh>
    <rPh sb="14" eb="15">
      <t>ショ</t>
    </rPh>
    <rPh sb="16" eb="18">
      <t>ベッシ</t>
    </rPh>
    <phoneticPr fontId="3"/>
  </si>
  <si>
    <t>認知症介護実践リーダー研修の修了証書（写）</t>
    <rPh sb="17" eb="18">
      <t>ショ</t>
    </rPh>
    <phoneticPr fontId="3"/>
  </si>
  <si>
    <t>認知症介護指導者養成研修の修了証書（写）</t>
    <rPh sb="16" eb="17">
      <t>ショ</t>
    </rPh>
    <phoneticPr fontId="3"/>
  </si>
  <si>
    <t>加算Ⅱを算定する場合。</t>
    <rPh sb="0" eb="2">
      <t>カサン</t>
    </rPh>
    <rPh sb="4" eb="6">
      <t>サンテイ</t>
    </rPh>
    <rPh sb="8" eb="10">
      <t>バアイ</t>
    </rPh>
    <phoneticPr fontId="3"/>
  </si>
  <si>
    <t>認知症看護に係る適切な研修の修了証等（写）</t>
    <rPh sb="14" eb="17">
      <t>シュウリョウショウ</t>
    </rPh>
    <rPh sb="17" eb="18">
      <t>トウ</t>
    </rPh>
    <rPh sb="19" eb="20">
      <t>ウツ</t>
    </rPh>
    <phoneticPr fontId="27"/>
  </si>
  <si>
    <t>認知症ケアに関する留意事項の伝達又は技術的指導に係る会議の開催状況がわかるもの</t>
    <rPh sb="0" eb="3">
      <t>ニンチショウ</t>
    </rPh>
    <rPh sb="6" eb="7">
      <t>カン</t>
    </rPh>
    <rPh sb="9" eb="13">
      <t>リュウイジコウ</t>
    </rPh>
    <rPh sb="14" eb="16">
      <t>デンタツ</t>
    </rPh>
    <rPh sb="16" eb="17">
      <t>マタ</t>
    </rPh>
    <rPh sb="18" eb="21">
      <t>ギジュツテキ</t>
    </rPh>
    <rPh sb="21" eb="23">
      <t>シドウ</t>
    </rPh>
    <rPh sb="24" eb="25">
      <t>カカ</t>
    </rPh>
    <rPh sb="26" eb="28">
      <t>カイギ</t>
    </rPh>
    <rPh sb="29" eb="33">
      <t>カイサイジョウキョウ</t>
    </rPh>
    <phoneticPr fontId="27"/>
  </si>
  <si>
    <t>予定の場合は、開催スケジュール（年間計画、実施フロー等開催時期と頻度がわかるもの）及び開催内容の概要を記載すること。</t>
    <rPh sb="0" eb="2">
      <t>ヨテイ</t>
    </rPh>
    <rPh sb="3" eb="5">
      <t>バアイ</t>
    </rPh>
    <rPh sb="7" eb="9">
      <t>カイサイ</t>
    </rPh>
    <rPh sb="16" eb="18">
      <t>ネンカン</t>
    </rPh>
    <rPh sb="18" eb="20">
      <t>ケイカク</t>
    </rPh>
    <rPh sb="21" eb="23">
      <t>ジッシ</t>
    </rPh>
    <rPh sb="26" eb="27">
      <t>トウ</t>
    </rPh>
    <rPh sb="27" eb="31">
      <t>カイサイジキ</t>
    </rPh>
    <rPh sb="32" eb="34">
      <t>ヒンド</t>
    </rPh>
    <rPh sb="41" eb="42">
      <t>オヨ</t>
    </rPh>
    <rPh sb="43" eb="45">
      <t>カイサイ</t>
    </rPh>
    <rPh sb="45" eb="47">
      <t>ナイヨウ</t>
    </rPh>
    <rPh sb="48" eb="50">
      <t>ガイヨウ</t>
    </rPh>
    <rPh sb="51" eb="53">
      <t>キサイ</t>
    </rPh>
    <phoneticPr fontId="3"/>
  </si>
  <si>
    <t>算定開始月を含む年間又は年度の研修計画（認知症ケアに関する研修計画）</t>
    <rPh sb="0" eb="5">
      <t>サンテイカイシツキ</t>
    </rPh>
    <rPh sb="6" eb="7">
      <t>フク</t>
    </rPh>
    <rPh sb="8" eb="10">
      <t>ネンカン</t>
    </rPh>
    <rPh sb="10" eb="11">
      <t>マタ</t>
    </rPh>
    <rPh sb="12" eb="14">
      <t>ネンド</t>
    </rPh>
    <rPh sb="15" eb="17">
      <t>ケンシュウ</t>
    </rPh>
    <rPh sb="17" eb="19">
      <t>ケイカク</t>
    </rPh>
    <rPh sb="20" eb="23">
      <t>ニンチショウ</t>
    </rPh>
    <rPh sb="26" eb="27">
      <t>カン</t>
    </rPh>
    <rPh sb="29" eb="31">
      <t>ケンシュウ</t>
    </rPh>
    <rPh sb="31" eb="33">
      <t>ケイカク</t>
    </rPh>
    <phoneticPr fontId="3"/>
  </si>
  <si>
    <t>高齢者施設等感染症対策向上加算</t>
    <rPh sb="0" eb="3">
      <t>コウレイシャ</t>
    </rPh>
    <rPh sb="3" eb="6">
      <t>シセツトウ</t>
    </rPh>
    <rPh sb="6" eb="9">
      <t>カンセンショウ</t>
    </rPh>
    <rPh sb="9" eb="11">
      <t>タイサク</t>
    </rPh>
    <rPh sb="11" eb="15">
      <t>コウジョウカサン</t>
    </rPh>
    <phoneticPr fontId="3"/>
  </si>
  <si>
    <t>高齢者施設等感染者対策向上加算に係る届出書＜別紙35＞</t>
    <rPh sb="0" eb="3">
      <t>コウレイシャ</t>
    </rPh>
    <rPh sb="3" eb="6">
      <t>シセツトウ</t>
    </rPh>
    <rPh sb="6" eb="9">
      <t>カンセンシャ</t>
    </rPh>
    <rPh sb="9" eb="11">
      <t>タイサク</t>
    </rPh>
    <rPh sb="11" eb="13">
      <t>コウジョウ</t>
    </rPh>
    <rPh sb="13" eb="15">
      <t>カサン</t>
    </rPh>
    <rPh sb="16" eb="17">
      <t>カカ</t>
    </rPh>
    <rPh sb="18" eb="21">
      <t>トドケデショ</t>
    </rPh>
    <rPh sb="22" eb="24">
      <t>ベッシ</t>
    </rPh>
    <phoneticPr fontId="3"/>
  </si>
  <si>
    <t>院内感染対策に関する研修又は訓練の参加記録</t>
    <rPh sb="0" eb="6">
      <t>インナイカンセンタイサク</t>
    </rPh>
    <rPh sb="7" eb="8">
      <t>カン</t>
    </rPh>
    <rPh sb="10" eb="12">
      <t>ケンシュウ</t>
    </rPh>
    <rPh sb="12" eb="13">
      <t>マタ</t>
    </rPh>
    <rPh sb="14" eb="16">
      <t>クンレン</t>
    </rPh>
    <rPh sb="17" eb="19">
      <t>サンカ</t>
    </rPh>
    <rPh sb="19" eb="21">
      <t>キロク</t>
    </rPh>
    <phoneticPr fontId="3"/>
  </si>
  <si>
    <t>加算Ⅰを算定する場合。</t>
    <rPh sb="0" eb="2">
      <t>カサン</t>
    </rPh>
    <rPh sb="4" eb="6">
      <t>サンテイ</t>
    </rPh>
    <rPh sb="8" eb="10">
      <t>バアイ</t>
    </rPh>
    <phoneticPr fontId="3"/>
  </si>
  <si>
    <t>病院等による実地指導を受けた日時及び指導概要</t>
    <rPh sb="6" eb="8">
      <t>ジッチ</t>
    </rPh>
    <rPh sb="8" eb="10">
      <t>シドウ</t>
    </rPh>
    <rPh sb="11" eb="12">
      <t>ウ</t>
    </rPh>
    <rPh sb="14" eb="16">
      <t>ニチジ</t>
    </rPh>
    <rPh sb="16" eb="17">
      <t>オヨ</t>
    </rPh>
    <rPh sb="18" eb="20">
      <t>シドウ</t>
    </rPh>
    <rPh sb="20" eb="22">
      <t>ガイヨウ</t>
    </rPh>
    <phoneticPr fontId="3"/>
  </si>
  <si>
    <t>協力医療機関について年１回届け出るとともに、内容変更の場合は速やかに、その変更内容について変更届を提出すること。</t>
    <rPh sb="0" eb="2">
      <t>キョウリョク</t>
    </rPh>
    <rPh sb="2" eb="6">
      <t>イリョウキカン</t>
    </rPh>
    <rPh sb="10" eb="11">
      <t>ネン</t>
    </rPh>
    <rPh sb="12" eb="13">
      <t>カイ</t>
    </rPh>
    <rPh sb="13" eb="14">
      <t>トド</t>
    </rPh>
    <rPh sb="15" eb="16">
      <t>デ</t>
    </rPh>
    <rPh sb="22" eb="24">
      <t>ナイヨウ</t>
    </rPh>
    <rPh sb="24" eb="26">
      <t>ヘンコウ</t>
    </rPh>
    <rPh sb="27" eb="29">
      <t>バアイ</t>
    </rPh>
    <rPh sb="30" eb="31">
      <t>スミ</t>
    </rPh>
    <rPh sb="37" eb="39">
      <t>ヘンコウ</t>
    </rPh>
    <rPh sb="39" eb="41">
      <t>ナイヨウ</t>
    </rPh>
    <rPh sb="45" eb="47">
      <t>ヘンコウ</t>
    </rPh>
    <rPh sb="47" eb="48">
      <t>トドケ</t>
    </rPh>
    <rPh sb="49" eb="51">
      <t>テイシュツ</t>
    </rPh>
    <phoneticPr fontId="3"/>
  </si>
  <si>
    <t>協力医療機関が（変更）未届の場合は、算定不可。</t>
    <rPh sb="0" eb="6">
      <t>キョウリョクイリョウキカン</t>
    </rPh>
    <rPh sb="8" eb="10">
      <t>ヘンコウ</t>
    </rPh>
    <rPh sb="11" eb="13">
      <t>ミトド</t>
    </rPh>
    <rPh sb="14" eb="16">
      <t>バアイ</t>
    </rPh>
    <rPh sb="18" eb="20">
      <t>サンテイ</t>
    </rPh>
    <rPh sb="20" eb="22">
      <t>フカ</t>
    </rPh>
    <phoneticPr fontId="3"/>
  </si>
  <si>
    <t>生産性向上推進体制加算</t>
    <rPh sb="0" eb="3">
      <t>セイサンセイ</t>
    </rPh>
    <rPh sb="3" eb="5">
      <t>コウジョウ</t>
    </rPh>
    <rPh sb="5" eb="7">
      <t>スイシン</t>
    </rPh>
    <rPh sb="7" eb="11">
      <t>タイセイカサン</t>
    </rPh>
    <phoneticPr fontId="3"/>
  </si>
  <si>
    <t>生産性向上推進体制加算に係る届出書＜別紙28＞</t>
    <rPh sb="0" eb="11">
      <t>セイサンセイコウジョウスイシンタイセイカサン</t>
    </rPh>
    <rPh sb="12" eb="13">
      <t>カカ</t>
    </rPh>
    <rPh sb="14" eb="17">
      <t>トドケデショ</t>
    </rPh>
    <rPh sb="18" eb="20">
      <t>ベッシ</t>
    </rPh>
    <phoneticPr fontId="3"/>
  </si>
  <si>
    <t>各種指標に関する調査結果</t>
    <rPh sb="0" eb="2">
      <t>カクシュ</t>
    </rPh>
    <rPh sb="2" eb="4">
      <t>シヒョウ</t>
    </rPh>
    <rPh sb="5" eb="6">
      <t>カン</t>
    </rPh>
    <rPh sb="8" eb="12">
      <t>チョウサケッカ</t>
    </rPh>
    <phoneticPr fontId="3"/>
  </si>
  <si>
    <t>指針、業務フロー、手順書等算定要件に該当する取組の全体像（概要・体制）がわかる資料</t>
    <rPh sb="0" eb="2">
      <t>シシン</t>
    </rPh>
    <rPh sb="3" eb="5">
      <t>ギョウム</t>
    </rPh>
    <rPh sb="9" eb="12">
      <t>テジュンショ</t>
    </rPh>
    <rPh sb="12" eb="13">
      <t>トウ</t>
    </rPh>
    <rPh sb="13" eb="15">
      <t>サンテイ</t>
    </rPh>
    <rPh sb="15" eb="17">
      <t>ヨウケン</t>
    </rPh>
    <rPh sb="18" eb="20">
      <t>ガイトウ</t>
    </rPh>
    <rPh sb="22" eb="24">
      <t>トリクミ</t>
    </rPh>
    <rPh sb="25" eb="28">
      <t>ゼンタイゾウ</t>
    </rPh>
    <rPh sb="29" eb="31">
      <t>ガイヨウ</t>
    </rPh>
    <rPh sb="32" eb="34">
      <t>タイセイ</t>
    </rPh>
    <rPh sb="39" eb="41">
      <t>シリョウ</t>
    </rPh>
    <phoneticPr fontId="3"/>
  </si>
  <si>
    <t>算定要件である事務処理手順（各調査や研修等）がいつどのくらいの頻度でどのような形で実施（予定）されているのかがわかるもの。</t>
    <rPh sb="0" eb="4">
      <t>サンテイヨウケン</t>
    </rPh>
    <rPh sb="7" eb="11">
      <t>ジムショリ</t>
    </rPh>
    <rPh sb="11" eb="13">
      <t>テジュン</t>
    </rPh>
    <rPh sb="14" eb="15">
      <t>カク</t>
    </rPh>
    <rPh sb="15" eb="17">
      <t>チョウサ</t>
    </rPh>
    <rPh sb="18" eb="21">
      <t>ケンシュウトウ</t>
    </rPh>
    <rPh sb="31" eb="33">
      <t>ヒンド</t>
    </rPh>
    <rPh sb="39" eb="40">
      <t>カタチ</t>
    </rPh>
    <rPh sb="41" eb="43">
      <t>ジッシ</t>
    </rPh>
    <phoneticPr fontId="3"/>
  </si>
  <si>
    <t>サービス提供体制強化加算</t>
    <rPh sb="4" eb="6">
      <t>テイキョウ</t>
    </rPh>
    <rPh sb="6" eb="8">
      <t>タイセイ</t>
    </rPh>
    <rPh sb="8" eb="10">
      <t>キョウカ</t>
    </rPh>
    <rPh sb="10" eb="12">
      <t>カサン</t>
    </rPh>
    <phoneticPr fontId="3"/>
  </si>
  <si>
    <t>サービス提供体制強化加算に関する届出書＜別紙14－６＞</t>
    <rPh sb="20" eb="22">
      <t>ベッシ</t>
    </rPh>
    <phoneticPr fontId="3"/>
  </si>
  <si>
    <t>前年度４月～２月の分。なお、前年度実績が６月に満たない場合は届出前３か月分。</t>
    <rPh sb="4" eb="5">
      <t>ガツ</t>
    </rPh>
    <rPh sb="7" eb="8">
      <t>ガツ</t>
    </rPh>
    <rPh sb="9" eb="10">
      <t>ブン</t>
    </rPh>
    <rPh sb="14" eb="17">
      <t>ゼンネンド</t>
    </rPh>
    <rPh sb="17" eb="19">
      <t>ジッセキ</t>
    </rPh>
    <rPh sb="21" eb="22">
      <t>ゲツ</t>
    </rPh>
    <rPh sb="23" eb="24">
      <t>ミ</t>
    </rPh>
    <rPh sb="27" eb="29">
      <t>バアイ</t>
    </rPh>
    <rPh sb="30" eb="32">
      <t>トドケデ</t>
    </rPh>
    <rPh sb="32" eb="33">
      <t>マエ</t>
    </rPh>
    <rPh sb="35" eb="36">
      <t>ゲツ</t>
    </rPh>
    <rPh sb="36" eb="37">
      <t>ブン</t>
    </rPh>
    <phoneticPr fontId="3"/>
  </si>
  <si>
    <t>算定する加算の要件に応じた有資格者等の常勤換算を計算し平均したもの</t>
    <rPh sb="0" eb="2">
      <t>サンテイ</t>
    </rPh>
    <rPh sb="4" eb="6">
      <t>カサン</t>
    </rPh>
    <rPh sb="7" eb="9">
      <t>ヨウケン</t>
    </rPh>
    <rPh sb="10" eb="11">
      <t>オウ</t>
    </rPh>
    <rPh sb="13" eb="17">
      <t>ユウシカクシャ</t>
    </rPh>
    <rPh sb="17" eb="18">
      <t>トウ</t>
    </rPh>
    <rPh sb="19" eb="23">
      <t>ジョウキンカンサン</t>
    </rPh>
    <rPh sb="24" eb="26">
      <t>ケイサン</t>
    </rPh>
    <rPh sb="27" eb="29">
      <t>ヘイキン</t>
    </rPh>
    <phoneticPr fontId="3"/>
  </si>
  <si>
    <t>介護職員処遇改善加算</t>
    <rPh sb="0" eb="4">
      <t>カイゴショクイン</t>
    </rPh>
    <rPh sb="4" eb="10">
      <t>ショグウカイゼンカサン</t>
    </rPh>
    <phoneticPr fontId="3"/>
  </si>
  <si>
    <t>介護処遇改善加算等の専用受付に専用の届出一式を提出すること</t>
    <rPh sb="0" eb="9">
      <t>カイゴショグウカイゼンカサントウ</t>
    </rPh>
    <rPh sb="10" eb="12">
      <t>センヨウ</t>
    </rPh>
    <rPh sb="12" eb="14">
      <t>ウケツケ</t>
    </rPh>
    <rPh sb="15" eb="17">
      <t>センヨウ</t>
    </rPh>
    <rPh sb="18" eb="20">
      <t>トドケデ</t>
    </rPh>
    <rPh sb="20" eb="22">
      <t>イッシキ</t>
    </rPh>
    <rPh sb="23" eb="25">
      <t>テイシュツ</t>
    </rPh>
    <phoneticPr fontId="3"/>
  </si>
  <si>
    <t>SS</t>
    <phoneticPr fontId="3"/>
  </si>
  <si>
    <t>療養SS</t>
    <rPh sb="0" eb="2">
      <t>リョウヨウ</t>
    </rPh>
    <phoneticPr fontId="3"/>
  </si>
  <si>
    <t>特定</t>
    <rPh sb="0" eb="2">
      <t>トクテイ</t>
    </rPh>
    <phoneticPr fontId="3"/>
  </si>
  <si>
    <t>特養</t>
    <rPh sb="0" eb="2">
      <t>トクヨウ</t>
    </rPh>
    <phoneticPr fontId="3"/>
  </si>
  <si>
    <t>老健</t>
    <rPh sb="0" eb="2">
      <t>ロウケン</t>
    </rPh>
    <phoneticPr fontId="3"/>
  </si>
  <si>
    <t>医療院</t>
    <rPh sb="0" eb="3">
      <t>イリョウイン</t>
    </rPh>
    <phoneticPr fontId="3"/>
  </si>
  <si>
    <t>GH</t>
    <phoneticPr fontId="3"/>
  </si>
  <si>
    <t>地特定</t>
    <rPh sb="0" eb="1">
      <t>チ</t>
    </rPh>
    <rPh sb="1" eb="3">
      <t>トクテイ</t>
    </rPh>
    <phoneticPr fontId="3"/>
  </si>
  <si>
    <t>地特養</t>
    <rPh sb="0" eb="1">
      <t>チ</t>
    </rPh>
    <rPh sb="1" eb="3">
      <t>トクヨウ</t>
    </rPh>
    <phoneticPr fontId="3"/>
  </si>
  <si>
    <t>○</t>
    <phoneticPr fontId="3"/>
  </si>
  <si>
    <t>○</t>
  </si>
  <si>
    <t>×</t>
    <phoneticPr fontId="3"/>
  </si>
  <si>
    <t>×</t>
  </si>
  <si>
    <t>施設等の区分</t>
  </si>
  <si>
    <t>人員配置区分</t>
  </si>
  <si>
    <t>割 引</t>
  </si>
  <si>
    <t>各サービス共通</t>
  </si>
  <si>
    <t>地域区分</t>
  </si>
  <si>
    <t>□</t>
  </si>
  <si>
    <t>１　１級地</t>
  </si>
  <si>
    <t>６　２級地</t>
  </si>
  <si>
    <t>７　３級地</t>
  </si>
  <si>
    <t>２　４級地</t>
  </si>
  <si>
    <t>３　５級地</t>
  </si>
  <si>
    <t>４　６級地</t>
  </si>
  <si>
    <t>９　７級地</t>
  </si>
  <si>
    <t>５　その他</t>
  </si>
  <si>
    <t>職員の欠員による減算の状況</t>
  </si>
  <si>
    <t>１ なし</t>
    <phoneticPr fontId="3"/>
  </si>
  <si>
    <t>２ 看護職員</t>
    <rPh sb="2" eb="4">
      <t>カンゴ</t>
    </rPh>
    <rPh sb="4" eb="6">
      <t>ショクイン</t>
    </rPh>
    <phoneticPr fontId="3"/>
  </si>
  <si>
    <t>３ 介護職員</t>
    <rPh sb="2" eb="4">
      <t>カイゴ</t>
    </rPh>
    <rPh sb="4" eb="6">
      <t>ショクイン</t>
    </rPh>
    <phoneticPr fontId="3"/>
  </si>
  <si>
    <t>１　なし</t>
  </si>
  <si>
    <t>身体拘束廃止取組の有無</t>
    <phoneticPr fontId="3"/>
  </si>
  <si>
    <t>１ 減算型</t>
    <phoneticPr fontId="3"/>
  </si>
  <si>
    <t>２ 基準型</t>
    <rPh sb="2" eb="4">
      <t>キジュン</t>
    </rPh>
    <rPh sb="4" eb="5">
      <t>ガタ</t>
    </rPh>
    <phoneticPr fontId="3"/>
  </si>
  <si>
    <t>２　あり</t>
  </si>
  <si>
    <t>高齢者虐待防止措置実施の有無</t>
    <phoneticPr fontId="3"/>
  </si>
  <si>
    <t>２ 基準型</t>
    <phoneticPr fontId="3"/>
  </si>
  <si>
    <t>業務継続計画策定の有無</t>
    <phoneticPr fontId="3"/>
  </si>
  <si>
    <t>２ 加算Ⅰ</t>
    <phoneticPr fontId="3"/>
  </si>
  <si>
    <t>３ 加算Ⅱ</t>
    <phoneticPr fontId="3"/>
  </si>
  <si>
    <t>２ あり</t>
    <phoneticPr fontId="3"/>
  </si>
  <si>
    <t>生活機能向上連携加算</t>
    <phoneticPr fontId="3"/>
  </si>
  <si>
    <t>３ 加算Ⅰ</t>
    <phoneticPr fontId="3"/>
  </si>
  <si>
    <t>２ 加算Ⅱ</t>
    <phoneticPr fontId="3"/>
  </si>
  <si>
    <t>個別機能訓練加算</t>
    <rPh sb="0" eb="2">
      <t>コベツ</t>
    </rPh>
    <rPh sb="6" eb="8">
      <t>カサン</t>
    </rPh>
    <phoneticPr fontId="3"/>
  </si>
  <si>
    <t>夜間看護体制加算</t>
    <rPh sb="0" eb="2">
      <t>ヤカン</t>
    </rPh>
    <rPh sb="2" eb="4">
      <t>カンゴ</t>
    </rPh>
    <rPh sb="4" eb="6">
      <t>タイセイ</t>
    </rPh>
    <rPh sb="6" eb="8">
      <t>カサン</t>
    </rPh>
    <phoneticPr fontId="3"/>
  </si>
  <si>
    <t>３ 加算Ⅰ</t>
    <rPh sb="2" eb="4">
      <t>カサン</t>
    </rPh>
    <phoneticPr fontId="3"/>
  </si>
  <si>
    <t>２ 加算Ⅱ</t>
    <rPh sb="2" eb="4">
      <t>カサン</t>
    </rPh>
    <phoneticPr fontId="3"/>
  </si>
  <si>
    <t>若年性認知症入居者受入加算</t>
    <phoneticPr fontId="3"/>
  </si>
  <si>
    <t>科学的介護推進体制加算</t>
    <rPh sb="0" eb="3">
      <t>カガクテキ</t>
    </rPh>
    <rPh sb="3" eb="5">
      <t>カイゴ</t>
    </rPh>
    <rPh sb="5" eb="7">
      <t>スイシン</t>
    </rPh>
    <rPh sb="7" eb="9">
      <t>タイセイ</t>
    </rPh>
    <rPh sb="9" eb="11">
      <t>カサン</t>
    </rPh>
    <phoneticPr fontId="3"/>
  </si>
  <si>
    <t>看取り介護加算</t>
    <rPh sb="0" eb="2">
      <t>ミト</t>
    </rPh>
    <rPh sb="3" eb="5">
      <t>カイゴ</t>
    </rPh>
    <rPh sb="5" eb="7">
      <t>カサン</t>
    </rPh>
    <phoneticPr fontId="3"/>
  </si>
  <si>
    <t>高齢者施設等感染対策向上加算Ⅰ</t>
    <phoneticPr fontId="3"/>
  </si>
  <si>
    <t>高齢者施設等感染対策向上加算Ⅱ</t>
    <phoneticPr fontId="3"/>
  </si>
  <si>
    <t>生産性向上推進体制加算</t>
    <phoneticPr fontId="3"/>
  </si>
  <si>
    <t>６ 加算Ⅰ</t>
    <phoneticPr fontId="3"/>
  </si>
  <si>
    <t>７ 加算Ⅲ</t>
    <phoneticPr fontId="3"/>
  </si>
  <si>
    <t>介護職員等処遇改善加算</t>
    <phoneticPr fontId="34"/>
  </si>
  <si>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</si>
  <si>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</si>
  <si>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</si>
  <si>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</si>
  <si>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</si>
  <si>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</si>
  <si>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</si>
  <si>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</si>
  <si>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</si>
  <si>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</si>
  <si>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</si>
  <si>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</si>
  <si>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</si>
  <si>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</si>
  <si>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</si>
  <si>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</si>
  <si>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</si>
  <si>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</si>
  <si>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提供サービス</t>
  </si>
  <si>
    <t>そ　 　　の　 　　他　　 　該　　 　当　　 　す 　　　る 　　　体 　　　制 　　　等</t>
  </si>
  <si>
    <t>１　有料老人ホーム</t>
  </si>
  <si>
    <t>２　軽費老人ホーム</t>
  </si>
  <si>
    <t>３　養護老人ホーム</t>
  </si>
  <si>
    <t>（別紙１－３－２）</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</si>
  <si>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</si>
  <si>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</si>
  <si>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入居継続支援加算</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</si>
  <si>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</si>
  <si>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地域密着型特定施設</t>
  </si>
  <si>
    <t>ADL維持等加算〔申出〕の有無</t>
    <rPh sb="3" eb="5">
      <t>イジ</t>
    </rPh>
    <rPh sb="5" eb="6">
      <t>トウ</t>
    </rPh>
    <rPh sb="6" eb="8">
      <t>カサン</t>
    </rPh>
    <rPh sb="9" eb="11">
      <t>モウシデ</t>
    </rPh>
    <rPh sb="13" eb="15">
      <t>ウム</t>
    </rPh>
    <phoneticPr fontId="3"/>
  </si>
  <si>
    <t>入居者生活介護</t>
  </si>
  <si>
    <t>５　サテライト型有料老人ホーム</t>
  </si>
  <si>
    <t>６　サテライト型軽費老人ホーム</t>
  </si>
  <si>
    <t>７　サテライト型養護老人ホーム</t>
  </si>
  <si>
    <t>(短期利用型）</t>
  </si>
  <si>
    <t>療SS</t>
    <rPh sb="0" eb="1">
      <t>リョウ</t>
    </rPh>
    <phoneticPr fontId="3"/>
  </si>
  <si>
    <r>
      <t>備考　（別紙１</t>
    </r>
    <r>
      <rPr>
        <b/>
        <sz val="12"/>
        <color rgb="FFFF0000"/>
        <rFont val="HGSｺﾞｼｯｸM"/>
        <family val="3"/>
        <charset val="128"/>
      </rPr>
      <t>ー１－１</t>
    </r>
    <r>
      <rPr>
        <b/>
        <sz val="12"/>
        <rFont val="HGSｺﾞｼｯｸM"/>
        <family val="3"/>
        <charset val="128"/>
      </rPr>
      <t>）居宅サービス・施設サービス・居宅介護支援</t>
    </r>
    <rPh sb="0" eb="2">
      <t>ビコウ</t>
    </rPh>
    <rPh sb="12" eb="14">
      <t>キョタク</t>
    </rPh>
    <rPh sb="19" eb="21">
      <t>シセツ</t>
    </rPh>
    <rPh sb="26" eb="28">
      <t>キョタク</t>
    </rPh>
    <rPh sb="28" eb="30">
      <t>カイゴ</t>
    </rPh>
    <rPh sb="30" eb="32">
      <t>シエン</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</si>
  <si>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</si>
  <si>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</si>
  <si>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3"/>
  </si>
  <si>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</si>
  <si>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</si>
  <si>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</si>
  <si>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</si>
  <si>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</si>
  <si>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（別紙8）を添付して下さい。</t>
    <phoneticPr fontId="3"/>
  </si>
  <si>
    <t>　　　８　人員配置に係る届出については、勤務体制がわかる書類（「従業者の勤務の体制及び勤務形態一覧表」（別紙７）又はこれに準じた勤務割表等）を添付してください。</t>
    <phoneticPr fontId="3"/>
  </si>
  <si>
    <t>　　　９ 「割引｣を｢あり｣と記載する場合は「指定居宅サービス事業所等による介護給付費の割引に係る割引率の設定について」（別紙５）を添付してください。</t>
    <rPh sb="33" eb="34">
      <t>ショ</t>
    </rPh>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</si>
  <si>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</si>
  <si>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また、「認知症チームケア推進加算」については、「認知症チームケア推進加算に係る届出書」（別紙40）を添付してください。</t>
    <phoneticPr fontId="3"/>
  </si>
  <si>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3"/>
  </si>
  <si>
    <t>　　　12 「看護体制強化加算」については、「看護体制強化加算に係る届出書」（別紙19）を添付してください。</t>
    <phoneticPr fontId="3"/>
  </si>
  <si>
    <t>　　　13「その他該当する体制等」欄で人員配置に係る加算（減算）の届出については、それぞれ加算（減算）の要件となる職員の配置状況や勤務体制がわかる書類を添付してください。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</si>
  <si>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（例）－「機能訓練指導体制」…機能訓練指導員、「リハビリテーションの加算状況」…リハビリテーション従事者、</t>
    <phoneticPr fontId="3"/>
  </si>
  <si>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</si>
  <si>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3"/>
  </si>
  <si>
    <t>　　　15 「生活相談員配置等加算」については、「生活相談員配置等加算に係る届出書」（別紙21）を添付してください。</t>
    <phoneticPr fontId="3"/>
  </si>
  <si>
    <t>　　　16 　「入浴介助加算」については、「浴室の平面図等」及び入浴介助加算（Ⅰ）の要件である研修を実施または、実施することが分かる資料等を添付してください。</t>
    <phoneticPr fontId="3"/>
  </si>
  <si>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</si>
  <si>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</si>
  <si>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</si>
  <si>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20 「送迎体制」については、実際に利用者の送迎が可能な場合に記載してください。</t>
    <phoneticPr fontId="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</si>
  <si>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</si>
  <si>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</si>
  <si>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</si>
  <si>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「看取り介護加算」については、「看取り介護体制に係る届出書」（別紙34－2）を添付してください。</t>
    <phoneticPr fontId="3"/>
  </si>
  <si>
    <t>　　　　　また、「看取り連携体制加算」については、「看取り連携体制加算に係る届出書」（別紙13）を添付してください。</t>
    <phoneticPr fontId="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</si>
  <si>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</si>
  <si>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</si>
  <si>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</si>
  <si>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27「特定診療費項目」「リハビリテーション提供体制」については、これらに相当する診療報酬の算定のために届け出た届出書の写しを添付してください。</t>
    <phoneticPr fontId="3"/>
  </si>
  <si>
    <t>　　　28 「職員の欠員による減算の状況」については、以下の要領で記載してください。</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</si>
  <si>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</si>
  <si>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</si>
  <si>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</si>
  <si>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</si>
  <si>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ただし、事業所・施設が以下の地域に所在する場合は、「その他該当する体制等」欄のみ選択する。（人員配置区分欄の変更は行わない。）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</si>
  <si>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</si>
  <si>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</si>
  <si>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</si>
  <si>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</si>
  <si>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</si>
  <si>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</si>
  <si>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</si>
  <si>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</si>
  <si>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</si>
  <si>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</si>
  <si>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</si>
  <si>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</si>
  <si>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</si>
  <si>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3"/>
  </si>
  <si>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3"/>
  </si>
  <si>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</si>
  <si>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</si>
  <si>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37「高齢者施設等感染対策向上加算Ⅰ」 「高齢者施設等感染対策向上加算Ⅱ」については、「高齢者施設等感染対策向上加算に係る届出書」（別紙35）を添付してください。</t>
    <phoneticPr fontId="3"/>
  </si>
  <si>
    <t>　　　38「専門管理加算」については、「専門管理加算に係る届出書」（様式17）を添付してください。</t>
    <phoneticPr fontId="3"/>
  </si>
  <si>
    <t>　　　39「遠隔死亡診断補助加算」については、「遠隔死亡診断補助加算に係る届出書」（別紙18）を添付してください。</t>
    <phoneticPr fontId="3"/>
  </si>
  <si>
    <t>　　　40「生産性向上推進体制加算」については、「生産性向上推進体制加算に係る届出書」（別紙28）を添付してください。</t>
    <phoneticPr fontId="3"/>
  </si>
  <si>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</si>
  <si>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42「ケアプランデータ連携システムの活用及び事務職員の配置の体制」については、要件を満たし、かつ居宅介護支援費（Ⅱ）を算定する場合は「２　あり」を選択してください。</t>
    <phoneticPr fontId="3"/>
  </si>
  <si>
    <t>　　　43「口腔連携強化加算」については、「口腔連携強化加算に関する届出書」（別紙11）を添付してください。</t>
    <phoneticPr fontId="3"/>
  </si>
  <si>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</si>
  <si>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注　２　介護老人保健施設に係る届出をした場合には、短期入所療養介護における届出事項で介護老人保健施設の届出と重複するものの届出は不要です。</t>
    <rPh sb="0" eb="1">
      <t>チュウ</t>
    </rPh>
    <phoneticPr fontId="3"/>
  </si>
  <si>
    <t>注　３　介護医療院に係る届出をした場合には、短期入所療養介護における届出事項で介護医療院の届出と重複するものの届出は不要です。</t>
    <rPh sb="0" eb="1">
      <t>チュウ</t>
    </rPh>
    <rPh sb="4" eb="6">
      <t>カイゴ</t>
    </rPh>
    <rPh sb="6" eb="8">
      <t>イリョウ</t>
    </rPh>
    <rPh sb="8" eb="9">
      <t>イン</t>
    </rPh>
    <rPh sb="39" eb="41">
      <t>カイゴ</t>
    </rPh>
    <rPh sb="41" eb="43">
      <t>イリョウ</t>
    </rPh>
    <rPh sb="43" eb="44">
      <t>イン</t>
    </rPh>
    <phoneticPr fontId="3"/>
  </si>
  <si>
    <t>注　４　短期入所療養介護にあっては、同一の施設区分で事業の実施が複数の病棟にわたる場合は、病棟ごとに届け出てください。</t>
    <rPh sb="0" eb="1">
      <t>チュウ</t>
    </rPh>
    <phoneticPr fontId="3"/>
  </si>
  <si>
    <r>
      <t>備考　（別紙１－２</t>
    </r>
    <r>
      <rPr>
        <b/>
        <sz val="12"/>
        <color rgb="FFFF0000"/>
        <rFont val="HGSｺﾞｼｯｸM"/>
        <family val="3"/>
        <charset val="128"/>
      </rPr>
      <t>ー２</t>
    </r>
    <r>
      <rPr>
        <b/>
        <sz val="12"/>
        <rFont val="HGSｺﾞｼｯｸM"/>
        <family val="3"/>
        <charset val="128"/>
      </rPr>
      <t>）介護予防サービス</t>
    </r>
    <rPh sb="0" eb="2">
      <t>ビコウ</t>
    </rPh>
    <rPh sb="12" eb="14">
      <t>カイゴ</t>
    </rPh>
    <rPh sb="14" eb="16">
      <t>ヨボウ</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</si>
  <si>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</si>
  <si>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3"/>
  </si>
  <si>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</si>
  <si>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3"/>
  </si>
  <si>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3"/>
  </si>
  <si>
    <t>　　　６　人員配置に係る届出については、勤務体制がわかる書類（「従業者の勤務の体制及び勤務形態一覧表」（別紙７）又はこれに準じた勤務割表等）を添付してください。</t>
    <phoneticPr fontId="3"/>
  </si>
  <si>
    <t>　　　７ 「割引｣を｢あり｣と記載する場合は「指定居宅サービス事業所等による介護給付費の割引に係る割引率の設定について」（別紙５）を添付してください。</t>
    <rPh sb="33" eb="34">
      <t>ショ</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</si>
  <si>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3"/>
  </si>
  <si>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3"/>
  </si>
  <si>
    <t>　　　10　「看護体制強化加算」については、「看護体制強化加算に係る届出書」（別紙19）を添付してください。</t>
    <phoneticPr fontId="3"/>
  </si>
  <si>
    <t>　　　11　「その他該当する体制等」欄で人員配置に係る加算（減算）の届出については、それぞれ加算（減算）の要件となる職員の配置状況や勤務体制がわかる書類を添付してください。</t>
    <phoneticPr fontId="3"/>
  </si>
  <si>
    <t>　　　　　　「医師の配置」…医師、「夜間勤務条件基準」…夜勤を行う看護師（准看護師）と介護職員の配置状況　等</t>
  </si>
  <si>
    <t>　　　12 「送迎体制」については、実際に利用者の送迎が可能な場合に記載してください。</t>
    <phoneticPr fontId="3"/>
  </si>
  <si>
    <t>　　　13 「生活相談員配置等加算」については、「生活相談員配置等加算に係る届出書」（別紙21）を添付してください。</t>
    <phoneticPr fontId="3"/>
  </si>
  <si>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</si>
  <si>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15 「特定診療費項目」「リハビリテーション提供体制」については、これらに相当する診療報酬の算定のために届け出た届出書の写しを添付してください。</t>
    <phoneticPr fontId="3"/>
  </si>
  <si>
    <t>　　　16 「職員の欠員による減算の状況」については、以下の要領で記載してください。</t>
    <phoneticPr fontId="3"/>
  </si>
  <si>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</si>
  <si>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</si>
  <si>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3"/>
  </si>
  <si>
    <t>　　　　　　　　選択する。（（１）が優先する。）</t>
    <phoneticPr fontId="3"/>
  </si>
  <si>
    <t>　　　17「高齢者施設等感染対策向上加算Ⅰ」 「高齢者施設等感染対策向上加算Ⅱ」については、「高齢者施設等感染対策向上加算に係る届出書」（別紙35）を添付してください。</t>
    <phoneticPr fontId="3"/>
  </si>
  <si>
    <t>　　　18「生産性向上推進体制加算」については、「生産性向上推進体制加算に係る届出書」（別紙28）を添付してください。</t>
    <phoneticPr fontId="3"/>
  </si>
  <si>
    <t xml:space="preserve">         19「口腔連携強化加算」については、「口腔連携強化加算に関する届出書」（別紙11）を添付してください。</t>
    <phoneticPr fontId="3"/>
  </si>
  <si>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</si>
  <si>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注　２　介護老人保健施設に係る届出をした場合には、介護予防短期入所療養介護における届出事項で介護老人保健施設の届出と重複するものの届出は不要です。</t>
    <rPh sb="0" eb="1">
      <t>チュウ</t>
    </rPh>
    <rPh sb="25" eb="27">
      <t>カイゴ</t>
    </rPh>
    <rPh sb="27" eb="29">
      <t>ヨボウ</t>
    </rPh>
    <phoneticPr fontId="3"/>
  </si>
  <si>
    <t>注　３　介護医療院に係る届出をした場合には、介護予防短期入所療養介護における届出事項で介護医療院の届出と重複するものの届出は不要です。</t>
    <rPh sb="0" eb="1">
      <t>チュウ</t>
    </rPh>
    <rPh sb="4" eb="6">
      <t>カイゴ</t>
    </rPh>
    <rPh sb="6" eb="8">
      <t>イリョウ</t>
    </rPh>
    <rPh sb="8" eb="9">
      <t>イン</t>
    </rPh>
    <rPh sb="43" eb="45">
      <t>カイゴ</t>
    </rPh>
    <rPh sb="45" eb="47">
      <t>イリョウ</t>
    </rPh>
    <rPh sb="47" eb="48">
      <t>イン</t>
    </rPh>
    <phoneticPr fontId="3"/>
  </si>
  <si>
    <t>注　４　介護予防短期入所療養介護にあっては、同一の施設区分で事業の実施が複数の病棟にわたる場合は、病棟ごとに届け出てください。</t>
    <rPh sb="0" eb="1">
      <t>チュウ</t>
    </rPh>
    <rPh sb="4" eb="6">
      <t>カイゴ</t>
    </rPh>
    <rPh sb="6" eb="8">
      <t>ヨボウ</t>
    </rPh>
    <phoneticPr fontId="3"/>
  </si>
  <si>
    <t>注　５　一体的に運営がされている介護サービスに係る届出がされ、別紙等が添付されている場合は、内容の重複する別紙等の添付は不要とすること。</t>
    <rPh sb="0" eb="1">
      <t>チュウ</t>
    </rPh>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</si>
  <si>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</si>
  <si>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</si>
  <si>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</si>
  <si>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</si>
  <si>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</si>
  <si>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</si>
  <si>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</si>
  <si>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</si>
  <si>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</si>
  <si>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</si>
  <si>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</si>
  <si>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</si>
  <si>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</si>
  <si>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</si>
  <si>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</si>
  <si>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</si>
  <si>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</si>
  <si>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</si>
  <si>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</si>
  <si>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</si>
  <si>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</si>
  <si>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</si>
  <si>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</si>
  <si>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</si>
  <si>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</si>
  <si>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</si>
  <si>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</si>
  <si>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</si>
  <si>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</si>
  <si>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</si>
  <si>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（別紙32ー2）、「テクノロジーの導入による夜勤職員配置加算に係る届出書」（別紙27）のいずれかを添付してください。</t>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</si>
  <si>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</si>
  <si>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</si>
  <si>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</si>
  <si>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</si>
  <si>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</si>
  <si>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</si>
  <si>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</si>
  <si>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</si>
  <si>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</si>
  <si>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</si>
  <si>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</si>
  <si>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</si>
  <si>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</si>
  <si>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</si>
  <si>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</si>
  <si>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</si>
  <si>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</si>
  <si>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</si>
  <si>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</si>
  <si>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</si>
  <si>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</si>
  <si>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</si>
  <si>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</si>
  <si>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</si>
  <si>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法人である場合その種別</t>
    <rPh sb="5" eb="7">
      <t>バアイ</t>
    </rPh>
    <phoneticPr fontId="3"/>
  </si>
  <si>
    <t>法人所轄庁</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</si>
  <si>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</si>
  <si>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</si>
  <si>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</si>
  <si>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</si>
  <si>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</si>
  <si>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</si>
  <si>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同一所在地において行う　　　　　　　　　　　　　　　事業等の種類</t>
    <phoneticPr fontId="3"/>
  </si>
  <si>
    <t>実施事業</t>
  </si>
  <si>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</si>
  <si>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</si>
  <si>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</si>
  <si>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</si>
  <si>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</si>
  <si>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地域密着型サービス</t>
    <phoneticPr fontId="3"/>
  </si>
  <si>
    <t>夜間対応型訪問介護</t>
    <rPh sb="0" eb="2">
      <t>ヤカン</t>
    </rPh>
    <rPh sb="2" eb="5">
      <t>タイオウガタ</t>
    </rPh>
    <phoneticPr fontId="3"/>
  </si>
  <si>
    <t>1新規</t>
  </si>
  <si>
    <t>2変更</t>
    <phoneticPr fontId="3"/>
  </si>
  <si>
    <t>3終了</t>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</si>
  <si>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</si>
  <si>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</si>
  <si>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</si>
  <si>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</si>
  <si>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</si>
  <si>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</si>
  <si>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</si>
  <si>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</si>
  <si>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</si>
  <si>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</si>
  <si>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</si>
  <si>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</si>
  <si>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</si>
  <si>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</si>
  <si>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</si>
  <si>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</si>
  <si>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</si>
  <si>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</si>
  <si>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</si>
  <si>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</si>
  <si>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</si>
  <si>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</si>
  <si>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</si>
  <si>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</si>
  <si>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</si>
  <si>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</si>
  <si>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</si>
  <si>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</si>
  <si>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</si>
  <si>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</si>
  <si>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</si>
  <si>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</si>
  <si>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</si>
  <si>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</si>
  <si>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</si>
  <si>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</si>
  <si>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</si>
  <si>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</si>
  <si>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（別紙５ー２）</t>
    <phoneticPr fontId="3"/>
  </si>
  <si>
    <t>日</t>
    <rPh sb="0" eb="1">
      <t>ヒ</t>
    </rPh>
    <phoneticPr fontId="3"/>
  </si>
  <si>
    <t>事業所・施設名</t>
    <rPh sb="0" eb="3">
      <t>ジギョウショ</t>
    </rPh>
    <rPh sb="4" eb="6">
      <t>シセツ</t>
    </rPh>
    <rPh sb="6" eb="7">
      <t>メイ</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</si>
  <si>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</si>
  <si>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</si>
  <si>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</si>
  <si>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</si>
  <si>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</si>
  <si>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</si>
  <si>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</si>
  <si>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</si>
  <si>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</si>
  <si>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</si>
  <si>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</si>
  <si>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</si>
  <si>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</si>
  <si>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</si>
  <si>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</si>
  <si>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月</t>
    <rPh sb="0" eb="1">
      <t>ガツ</t>
    </rPh>
    <phoneticPr fontId="3"/>
  </si>
  <si>
    <t>日</t>
    <rPh sb="0" eb="1">
      <t>ニチ</t>
    </rPh>
    <phoneticPr fontId="3"/>
  </si>
  <si>
    <t>（別紙６）</t>
    <phoneticPr fontId="3"/>
  </si>
  <si>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</si>
  <si>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</si>
  <si>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</si>
  <si>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t>展示コーナー</t>
    <rPh sb="0" eb="2">
      <t>テンジ</t>
    </rPh>
    <phoneticPr fontId="3"/>
  </si>
  <si>
    <t xml:space="preserve"> 調理室</t>
    <rPh sb="1" eb="4">
      <t>チョウリシツ</t>
    </rPh>
    <phoneticPr fontId="3"/>
  </si>
  <si>
    <t xml:space="preserve"> 談話室</t>
    <rPh sb="1" eb="4">
      <t>ダンワシツ</t>
    </rPh>
    <phoneticPr fontId="3"/>
  </si>
  <si>
    <t xml:space="preserve"> 相談室</t>
    <rPh sb="1" eb="3">
      <t>ソウダン</t>
    </rPh>
    <rPh sb="3" eb="4">
      <t>シツ</t>
    </rPh>
    <phoneticPr fontId="3"/>
  </si>
  <si>
    <t>　診察室</t>
    <rPh sb="1" eb="4">
      <t>シンサツシツ</t>
    </rPh>
    <phoneticPr fontId="3"/>
  </si>
  <si>
    <t>㎡</t>
    <phoneticPr fontId="3"/>
  </si>
  <si>
    <t>玄関ホール</t>
    <rPh sb="0" eb="2">
      <t>ゲンカン</t>
    </rPh>
    <phoneticPr fontId="3"/>
  </si>
  <si>
    <t>　調剤室</t>
    <rPh sb="1" eb="3">
      <t>チョウザイ</t>
    </rPh>
    <rPh sb="3" eb="4">
      <t>シツ</t>
    </rPh>
    <phoneticPr fontId="3"/>
  </si>
  <si>
    <t>機能訓練室</t>
    <rPh sb="0" eb="2">
      <t>キノウ</t>
    </rPh>
    <rPh sb="2" eb="4">
      <t>クンレン</t>
    </rPh>
    <rPh sb="4" eb="5">
      <t>シツ</t>
    </rPh>
    <phoneticPr fontId="3"/>
  </si>
  <si>
    <t>（食堂兼用）</t>
    <rPh sb="1" eb="3">
      <t>ショクドウ</t>
    </rPh>
    <rPh sb="3" eb="5">
      <t>ケンヨウ</t>
    </rPh>
    <phoneticPr fontId="3"/>
  </si>
  <si>
    <t xml:space="preserve"> 便所</t>
    <rPh sb="1" eb="3">
      <t>ベンジョ</t>
    </rPh>
    <phoneticPr fontId="3"/>
  </si>
  <si>
    <t>浴室</t>
    <rPh sb="0" eb="2">
      <t>ヨクシツ</t>
    </rPh>
    <phoneticPr fontId="3"/>
  </si>
  <si>
    <t>事務室</t>
    <rPh sb="0" eb="3">
      <t>ジムシツ</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</si>
  <si>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</si>
  <si>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</si>
  <si>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</si>
  <si>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</si>
  <si>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</si>
  <si>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</si>
  <si>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</si>
  <si>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</si>
  <si>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</si>
  <si>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</si>
  <si>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</si>
  <si>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</si>
  <si>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</si>
  <si>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</si>
  <si>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</si>
  <si>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</si>
  <si>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</si>
  <si>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</si>
  <si>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</si>
  <si>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</si>
  <si>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</si>
  <si>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</si>
  <si>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</si>
  <si>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</si>
  <si>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</si>
  <si>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</si>
  <si>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</si>
  <si>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</si>
  <si>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</si>
  <si>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</si>
  <si>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</si>
  <si>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</si>
  <si>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</si>
  <si>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</si>
  <si>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</si>
  <si>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</si>
  <si>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</si>
  <si>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</si>
  <si>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</si>
  <si>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</si>
  <si>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</si>
  <si>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</si>
  <si>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</si>
  <si>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</si>
  <si>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</si>
  <si>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</si>
  <si>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</si>
  <si>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</si>
  <si>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</si>
  <si>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</si>
  <si>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</si>
  <si>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</si>
  <si>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</si>
  <si>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</si>
  <si>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</si>
  <si>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</si>
  <si>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</si>
  <si>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r>
      <t>（別紙７－２</t>
    </r>
    <r>
      <rPr>
        <sz val="11"/>
        <color indexed="8"/>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</si>
  <si>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</si>
  <si>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事業所名</t>
    <rPh sb="0" eb="3">
      <t>ジギョウショ</t>
    </rPh>
    <rPh sb="3" eb="4">
      <t>メイ</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</si>
  <si>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</si>
  <si>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</si>
  <si>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</si>
  <si>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介護職員</t>
  </si>
  <si>
    <t>２．有資格者等の割合の算定期間</t>
    <rPh sb="2" eb="6">
      <t>ユウシカクシャ</t>
    </rPh>
    <rPh sb="6" eb="7">
      <t>トウ</t>
    </rPh>
    <rPh sb="8" eb="10">
      <t>ワリアイ</t>
    </rPh>
    <rPh sb="11" eb="13">
      <t>サンテイ</t>
    </rPh>
    <rPh sb="13" eb="15">
      <t>キカン</t>
    </rPh>
    <phoneticPr fontId="3"/>
  </si>
  <si>
    <t>前年度（３月を除く）</t>
  </si>
  <si>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</si>
  <si>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</si>
  <si>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</si>
  <si>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</si>
  <si>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</si>
  <si>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color theme="1"/>
        <rFont val="游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</si>
  <si>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</si>
  <si>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</si>
  <si>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令和　　年</t>
    <rPh sb="0" eb="2">
      <t>レイワ</t>
    </rPh>
    <rPh sb="4" eb="5">
      <t>ネン</t>
    </rPh>
    <phoneticPr fontId="3"/>
  </si>
  <si>
    <t>時間</t>
    <rPh sb="0" eb="2">
      <t>ジカン</t>
    </rPh>
    <phoneticPr fontId="3"/>
  </si>
  <si>
    <t>人</t>
    <rPh sb="0" eb="1">
      <t>ニン</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</si>
  <si>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</si>
  <si>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</si>
  <si>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</si>
  <si>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</si>
  <si>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</si>
  <si>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</si>
  <si>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</si>
  <si>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5月</t>
  </si>
  <si>
    <t>勤続年数７年以上の職員</t>
    <rPh sb="0" eb="2">
      <t>キンゾク</t>
    </rPh>
    <rPh sb="2" eb="4">
      <t>ネンスウ</t>
    </rPh>
    <rPh sb="5" eb="6">
      <t>ネン</t>
    </rPh>
    <rPh sb="6" eb="8">
      <t>イジョウ</t>
    </rPh>
    <rPh sb="9" eb="11">
      <t>ショクイン</t>
    </rPh>
    <phoneticPr fontId="3"/>
  </si>
  <si>
    <t>-</t>
    <phoneticPr fontId="3"/>
  </si>
  <si>
    <t>6月</t>
  </si>
  <si>
    <t>7月</t>
  </si>
  <si>
    <t>8月</t>
  </si>
  <si>
    <t>9月</t>
  </si>
  <si>
    <t>10月</t>
  </si>
  <si>
    <t>11月</t>
  </si>
  <si>
    <t>12月</t>
  </si>
  <si>
    <t>1月</t>
  </si>
  <si>
    <t>2月</t>
  </si>
  <si>
    <t>合計</t>
    <rPh sb="0" eb="2">
      <t>ゴウケイ</t>
    </rPh>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</si>
  <si>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</si>
  <si>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</si>
  <si>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</si>
  <si>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備考</t>
    <rPh sb="0" eb="2">
      <t>ビコウ</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</si>
  <si>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</si>
  <si>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</si>
  <si>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</si>
  <si>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</si>
  <si>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</si>
  <si>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</si>
  <si>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</si>
  <si>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</si>
  <si>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</si>
  <si>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</si>
  <si>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</si>
  <si>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</si>
  <si>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</si>
  <si>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</si>
  <si>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</si>
  <si>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</si>
  <si>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</si>
  <si>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</si>
  <si>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</si>
  <si>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</si>
  <si>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</si>
  <si>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</si>
  <si>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</si>
  <si>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</si>
  <si>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</si>
  <si>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</si>
  <si>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（別紙12-２）</t>
    <phoneticPr fontId="3"/>
  </si>
  <si>
    <t>認知症専門ケア加算に係る届出書</t>
    <rPh sb="0" eb="3">
      <t>ニンチショウ</t>
    </rPh>
    <rPh sb="3" eb="5">
      <t>センモン</t>
    </rPh>
    <rPh sb="7" eb="9">
      <t>カサン</t>
    </rPh>
    <rPh sb="10" eb="11">
      <t>カカ</t>
    </rPh>
    <rPh sb="12" eb="15">
      <t>トドケデショ</t>
    </rPh>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</si>
  <si>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</si>
  <si>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事 業 所 名</t>
    <phoneticPr fontId="3"/>
  </si>
  <si>
    <t>異動等区分</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</si>
  <si>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</si>
  <si>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</si>
  <si>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</si>
  <si>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</si>
  <si>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</si>
  <si>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</si>
  <si>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</si>
  <si>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</si>
  <si>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</si>
  <si>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</si>
  <si>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</si>
  <si>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</si>
  <si>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</si>
  <si>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届 出 項 目</t>
    <phoneticPr fontId="3"/>
  </si>
  <si>
    <t>１　認知症専門ケア加算（Ⅰ）　　　</t>
    <phoneticPr fontId="3"/>
  </si>
  <si>
    <t>２　認知症専門ケア加算（Ⅱ）</t>
  </si>
  <si>
    <t>有</t>
    <rPh sb="0" eb="1">
      <t>ア</t>
    </rPh>
    <phoneticPr fontId="3"/>
  </si>
  <si>
    <t>無</t>
    <rPh sb="0" eb="1">
      <t>ナ</t>
    </rPh>
    <phoneticPr fontId="3"/>
  </si>
  <si>
    <t>１．認知症専門ケア加算（Ⅰ）に係る届出内容</t>
    <rPh sb="15" eb="16">
      <t>カカ</t>
    </rPh>
    <rPh sb="17" eb="18">
      <t>トド</t>
    </rPh>
    <rPh sb="18" eb="19">
      <t>デ</t>
    </rPh>
    <rPh sb="19" eb="21">
      <t>ナイヨウ</t>
    </rPh>
    <phoneticPr fontId="3"/>
  </si>
  <si>
    <t>(1)</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</si>
  <si>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</si>
  <si>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</si>
  <si>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3"/>
  </si>
  <si>
    <t>人</t>
    <rPh sb="0" eb="1">
      <t>ヒト</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</si>
  <si>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</si>
  <si>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③　②÷①×100</t>
    <phoneticPr fontId="3"/>
  </si>
  <si>
    <t>％</t>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</si>
  <si>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</si>
  <si>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</si>
  <si>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(2)</t>
    <phoneticPr fontId="3"/>
  </si>
  <si>
    <t>認知症介護に係る専門的な研修を修了している者を、日常生活自立度のランクⅢ、</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</si>
  <si>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</si>
  <si>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</si>
  <si>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</si>
  <si>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</si>
  <si>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</si>
  <si>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</si>
  <si>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</si>
  <si>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</si>
  <si>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</si>
  <si>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</si>
  <si>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</si>
  <si>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</si>
  <si>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</si>
  <si>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</si>
  <si>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</si>
  <si>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</si>
  <si>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</si>
  <si>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</si>
  <si>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</si>
  <si>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</si>
  <si>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</si>
  <si>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</si>
  <si>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</si>
  <si>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</si>
  <si>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</si>
  <si>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認知症介護の指導に係る専門的な研修を修了している者を１名以上配置し、</t>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</si>
  <si>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</si>
  <si>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</si>
  <si>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</si>
  <si>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</si>
  <si>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</si>
  <si>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</si>
  <si>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</si>
  <si>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</si>
  <si>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</si>
  <si>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</si>
  <si>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</si>
  <si>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</si>
  <si>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</si>
  <si>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</si>
  <si>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</si>
  <si>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</si>
  <si>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</si>
  <si>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</si>
  <si>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（別紙14－6）</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</si>
  <si>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</si>
  <si>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</si>
  <si>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事 業 所 名</t>
    <phoneticPr fontId="3"/>
  </si>
  <si>
    <t>2　異 動 区 分</t>
    <rPh sb="2" eb="3">
      <t>イ</t>
    </rPh>
    <rPh sb="4" eb="5">
      <t>ドウ</t>
    </rPh>
    <rPh sb="6" eb="7">
      <t>ク</t>
    </rPh>
    <rPh sb="8" eb="9">
      <t>ブン</t>
    </rPh>
    <phoneticPr fontId="3"/>
  </si>
  <si>
    <t>1　新規</t>
    <phoneticPr fontId="3"/>
  </si>
  <si>
    <t>2　変更</t>
    <phoneticPr fontId="3"/>
  </si>
  <si>
    <t>3　終了</t>
    <phoneticPr fontId="3"/>
  </si>
  <si>
    <t>3　施 設 種 別</t>
    <rPh sb="2" eb="3">
      <t>シ</t>
    </rPh>
    <rPh sb="4" eb="5">
      <t>セツ</t>
    </rPh>
    <rPh sb="6" eb="7">
      <t>シュ</t>
    </rPh>
    <rPh sb="8" eb="9">
      <t>ベツ</t>
    </rPh>
    <phoneticPr fontId="3"/>
  </si>
  <si>
    <t>1　（介護予防）特定施設入居者生活介護</t>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</si>
  <si>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</si>
  <si>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</si>
  <si>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</si>
  <si>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</si>
  <si>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</si>
  <si>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</si>
  <si>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</si>
  <si>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</si>
  <si>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</si>
  <si>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</si>
  <si>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</si>
  <si>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</si>
  <si>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</si>
  <si>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</si>
  <si>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</si>
  <si>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</si>
  <si>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</si>
  <si>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</si>
  <si>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</si>
  <si>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※（介護予防）特定施設入居者生活介護、地域密着型特定施設入居者生活介護は記載</t>
    <rPh sb="37" eb="39">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</si>
  <si>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</si>
  <si>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</si>
  <si>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</si>
  <si>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xml:space="preserve">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</si>
  <si>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</si>
  <si>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</si>
  <si>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</si>
  <si>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</si>
  <si>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</si>
  <si>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</si>
  <si>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</si>
  <si>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</si>
  <si>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
（常勤換算）</t>
    <phoneticPr fontId="3"/>
  </si>
  <si>
    <t>要件を満たすことが分かる根拠書類を準備し、指定権者からの求めがあった場合には、速やかに提出すること。</t>
    <phoneticPr fontId="3"/>
  </si>
  <si>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</si>
  <si>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</si>
  <si>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</si>
  <si>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異動等区分</t>
  </si>
  <si>
    <t>　1　新規　2　変更　3　終了</t>
    <phoneticPr fontId="3"/>
  </si>
  <si>
    <t>施 設 種 別</t>
    <rPh sb="0" eb="1">
      <t>シ</t>
    </rPh>
    <rPh sb="2" eb="3">
      <t>セツ</t>
    </rPh>
    <rPh sb="4" eb="5">
      <t>タネ</t>
    </rPh>
    <rPh sb="6" eb="7">
      <t>ベツ</t>
    </rPh>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</si>
  <si>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</si>
  <si>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</si>
  <si>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</si>
  <si>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</si>
  <si>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</si>
  <si>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</si>
  <si>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</si>
  <si>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</si>
  <si>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</si>
  <si>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</si>
  <si>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</si>
  <si>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</si>
  <si>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</si>
  <si>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</si>
  <si>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</si>
  <si>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</si>
  <si>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</si>
  <si>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</si>
  <si>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</si>
  <si>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</si>
  <si>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</si>
  <si>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</si>
  <si>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</si>
  <si>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</si>
  <si>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</si>
  <si>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</si>
  <si>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</si>
  <si>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</si>
  <si>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</si>
  <si>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</si>
  <si>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</si>
  <si>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</si>
  <si>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</si>
  <si>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</si>
  <si>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</si>
  <si>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</si>
  <si>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</si>
  <si>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</si>
  <si>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</si>
  <si>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</si>
  <si>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</si>
  <si>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</si>
  <si>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</si>
  <si>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</si>
  <si>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</si>
  <si>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</si>
  <si>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</si>
  <si>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</si>
  <si>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</si>
  <si>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</si>
  <si>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</si>
  <si>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</si>
  <si>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（別紙32）</t>
    <phoneticPr fontId="3"/>
  </si>
  <si>
    <t>入居継続支援加算に係る届出書</t>
    <rPh sb="0" eb="2">
      <t>ニュウキョ</t>
    </rPh>
    <rPh sb="2" eb="4">
      <t>ケイゾク</t>
    </rPh>
    <rPh sb="4" eb="6">
      <t>シエン</t>
    </rPh>
    <rPh sb="6" eb="8">
      <t>カサン</t>
    </rPh>
    <rPh sb="9" eb="10">
      <t>カカ</t>
    </rPh>
    <rPh sb="11" eb="13">
      <t>トドケデ</t>
    </rPh>
    <rPh sb="13" eb="14">
      <t>ショ</t>
    </rPh>
    <phoneticPr fontId="3"/>
  </si>
  <si>
    <t>3　施 設 種 別</t>
    <rPh sb="2" eb="3">
      <t>シ</t>
    </rPh>
    <rPh sb="4" eb="5">
      <t>セツ</t>
    </rPh>
    <rPh sb="6" eb="7">
      <t>タネ</t>
    </rPh>
    <rPh sb="8" eb="9">
      <t>ベツ</t>
    </rPh>
    <phoneticPr fontId="3"/>
  </si>
  <si>
    <t>1 　特定施設入居者生活介護</t>
    <phoneticPr fontId="3"/>
  </si>
  <si>
    <t>2 　地域密着型特定施設入居者生活介護</t>
    <phoneticPr fontId="3"/>
  </si>
  <si>
    <t>4　届 出 区 分</t>
    <rPh sb="2" eb="3">
      <t>トドケ</t>
    </rPh>
    <rPh sb="4" eb="5">
      <t>デ</t>
    </rPh>
    <rPh sb="6" eb="7">
      <t>ク</t>
    </rPh>
    <rPh sb="8" eb="9">
      <t>ブン</t>
    </rPh>
    <phoneticPr fontId="3"/>
  </si>
  <si>
    <t>1　入居継続支援加算（Ⅰ）</t>
    <phoneticPr fontId="3"/>
  </si>
  <si>
    <t>2　入居継続支援加算（Ⅱ）</t>
    <phoneticPr fontId="3"/>
  </si>
  <si>
    <t>4　入居継続支援加算（Ⅰ）に係る届出</t>
    <rPh sb="2" eb="4">
      <t>ニュウキョ</t>
    </rPh>
    <rPh sb="4" eb="6">
      <t>ケイゾク</t>
    </rPh>
    <rPh sb="6" eb="8">
      <t>シエン</t>
    </rPh>
    <rPh sb="8" eb="10">
      <t>カサン</t>
    </rPh>
    <rPh sb="14" eb="15">
      <t>カカワ</t>
    </rPh>
    <rPh sb="16" eb="18">
      <t>トドケデ</t>
    </rPh>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</si>
  <si>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</si>
  <si>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</si>
  <si>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　入居者（要介護）総数</t>
    <rPh sb="1" eb="3">
      <t>ニュウキョ</t>
    </rPh>
    <rPh sb="3" eb="4">
      <t>シャ</t>
    </rPh>
    <rPh sb="5" eb="8">
      <t>ヨウカイゴ</t>
    </rPh>
    <rPh sb="9" eb="11">
      <t>ソウスウ</t>
    </rPh>
    <phoneticPr fontId="3"/>
  </si>
  <si>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3"/>
  </si>
  <si>
    <t>→</t>
    <phoneticPr fontId="3"/>
  </si>
  <si>
    <t>①に占める②の割合が
15％以上</t>
    <rPh sb="2" eb="3">
      <t>シ</t>
    </rPh>
    <rPh sb="7" eb="8">
      <t>ワリ</t>
    </rPh>
    <rPh sb="8" eb="9">
      <t>ゴウ</t>
    </rPh>
    <rPh sb="14" eb="16">
      <t>イジョウ</t>
    </rPh>
    <phoneticPr fontId="3"/>
  </si>
  <si>
    <t>　又は</t>
    <rPh sb="1" eb="2">
      <t>マタ</t>
    </rPh>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</si>
  <si>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</si>
  <si>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①に占める③の割合が
15％以上</t>
    <rPh sb="2" eb="3">
      <t>シ</t>
    </rPh>
    <rPh sb="7" eb="8">
      <t>ワリ</t>
    </rPh>
    <rPh sb="8" eb="9">
      <t>ゴウ</t>
    </rPh>
    <rPh sb="14" eb="16">
      <t>イジョウ</t>
    </rPh>
    <phoneticPr fontId="3"/>
  </si>
  <si>
    <t>看護職員の状況</t>
    <rPh sb="0" eb="2">
      <t>カンゴ</t>
    </rPh>
    <rPh sb="2" eb="4">
      <t>ショクイン</t>
    </rPh>
    <rPh sb="5" eb="7">
      <t>ジョウキョウ</t>
    </rPh>
    <phoneticPr fontId="3"/>
  </si>
  <si>
    <t>④</t>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</si>
  <si>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</si>
  <si>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※④は、③が「有」に該当する場合のみ届け出ること。</t>
    <rPh sb="7" eb="8">
      <t>ア</t>
    </rPh>
    <rPh sb="10" eb="12">
      <t>ガイトウ</t>
    </rPh>
    <rPh sb="14" eb="16">
      <t>バアイ</t>
    </rPh>
    <rPh sb="18" eb="19">
      <t>トド</t>
    </rPh>
    <rPh sb="20" eb="21">
      <t>デ</t>
    </rPh>
    <phoneticPr fontId="3"/>
  </si>
  <si>
    <t>介護福祉士の割合</t>
    <rPh sb="0" eb="2">
      <t>カイゴ</t>
    </rPh>
    <rPh sb="2" eb="5">
      <t>フクシシ</t>
    </rPh>
    <rPh sb="6" eb="8">
      <t>ワリアイ</t>
    </rPh>
    <phoneticPr fontId="3"/>
  </si>
  <si>
    <t>⑤</t>
    <phoneticPr fontId="3"/>
  </si>
  <si>
    <t>　介護福祉士数</t>
    <phoneticPr fontId="3"/>
  </si>
  <si>
    <t>　常勤換算</t>
    <rPh sb="1" eb="3">
      <t>ジョウキン</t>
    </rPh>
    <rPh sb="3" eb="5">
      <t>カンサン</t>
    </rPh>
    <phoneticPr fontId="3"/>
  </si>
  <si>
    <t>介護福祉士数：
入所者数が
１：６以上</t>
    <rPh sb="0" eb="2">
      <t>カイゴ</t>
    </rPh>
    <rPh sb="2" eb="5">
      <t>フクシシ</t>
    </rPh>
    <rPh sb="5" eb="6">
      <t>スウ</t>
    </rPh>
    <rPh sb="8" eb="11">
      <t>ニュウショシャ</t>
    </rPh>
    <rPh sb="11" eb="12">
      <t>スウ</t>
    </rPh>
    <rPh sb="17" eb="19">
      <t>イジョウ</t>
    </rPh>
    <phoneticPr fontId="3"/>
  </si>
  <si>
    <t>事業所の状況</t>
    <rPh sb="0" eb="3">
      <t>ジギョウショ</t>
    </rPh>
    <rPh sb="4" eb="6">
      <t>ジョウキョウ</t>
    </rPh>
    <phoneticPr fontId="3"/>
  </si>
  <si>
    <t>⑥</t>
    <phoneticPr fontId="3"/>
  </si>
  <si>
    <t>　人員基準欠如に該当していない。</t>
    <phoneticPr fontId="3"/>
  </si>
  <si>
    <t>5　入居継続支援加算（Ⅱ）に係る届出</t>
    <rPh sb="2" eb="4">
      <t>ニュウキョ</t>
    </rPh>
    <rPh sb="4" eb="6">
      <t>ケイゾク</t>
    </rPh>
    <rPh sb="6" eb="8">
      <t>シエン</t>
    </rPh>
    <rPh sb="8" eb="10">
      <t>カサン</t>
    </rPh>
    <rPh sb="14" eb="15">
      <t>カカワ</t>
    </rPh>
    <rPh sb="16" eb="18">
      <t>トドケデ</t>
    </rPh>
    <phoneticPr fontId="3"/>
  </si>
  <si>
    <t>①に占める②の割合が
５％以上</t>
    <rPh sb="2" eb="3">
      <t>シ</t>
    </rPh>
    <rPh sb="7" eb="8">
      <t>ワリ</t>
    </rPh>
    <rPh sb="8" eb="9">
      <t>ゴウ</t>
    </rPh>
    <rPh sb="13" eb="15">
      <t>イジョウ</t>
    </rPh>
    <phoneticPr fontId="3"/>
  </si>
  <si>
    <t>①に占める③の割合が
５％以上</t>
    <rPh sb="2" eb="3">
      <t>シ</t>
    </rPh>
    <rPh sb="7" eb="8">
      <t>ワリ</t>
    </rPh>
    <rPh sb="8" eb="9">
      <t>ゴウ</t>
    </rPh>
    <rPh sb="13" eb="15">
      <t>イジョウ</t>
    </rPh>
    <phoneticPr fontId="3"/>
  </si>
  <si>
    <t>※④は、③が「有」の場合に届け出ること。</t>
    <rPh sb="7" eb="8">
      <t>ア</t>
    </rPh>
    <rPh sb="10" eb="12">
      <t>バアイ</t>
    </rPh>
    <rPh sb="13" eb="14">
      <t>トド</t>
    </rPh>
    <rPh sb="15" eb="16">
      <t>デ</t>
    </rPh>
    <phoneticPr fontId="3"/>
  </si>
  <si>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3"/>
  </si>
  <si>
    <t>（別紙32－２）</t>
    <rPh sb="1" eb="3">
      <t>ベッシ</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</si>
  <si>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</si>
  <si>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</si>
  <si>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入居者（要介護）総数</t>
    <rPh sb="0" eb="2">
      <t>ニュウキョ</t>
    </rPh>
    <rPh sb="2" eb="3">
      <t>シャ</t>
    </rPh>
    <rPh sb="4" eb="7">
      <t>ヨウカイゴ</t>
    </rPh>
    <rPh sb="8" eb="10">
      <t>ソウスウ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</si>
  <si>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</si>
  <si>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①に占める②の割合が
１５％以上</t>
    <rPh sb="2" eb="3">
      <t>シ</t>
    </rPh>
    <rPh sb="7" eb="8">
      <t>ワリ</t>
    </rPh>
    <rPh sb="8" eb="9">
      <t>ゴウ</t>
    </rPh>
    <rPh sb="14" eb="16">
      <t>イジョウ</t>
    </rPh>
    <phoneticPr fontId="3"/>
  </si>
  <si>
    <t>①に占める③の割合が
１５％以上</t>
    <rPh sb="2" eb="3">
      <t>シ</t>
    </rPh>
    <rPh sb="7" eb="8">
      <t>ワリ</t>
    </rPh>
    <rPh sb="8" eb="9">
      <t>ゴウ</t>
    </rPh>
    <rPh sb="14" eb="16">
      <t>イジョウ</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</si>
  <si>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</si>
  <si>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</si>
  <si>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①に占める②の割合が５％以上</t>
    <rPh sb="2" eb="3">
      <t>シ</t>
    </rPh>
    <rPh sb="7" eb="8">
      <t>ワリ</t>
    </rPh>
    <rPh sb="8" eb="9">
      <t>ゴウ</t>
    </rPh>
    <rPh sb="12" eb="14">
      <t>イジョウ</t>
    </rPh>
    <phoneticPr fontId="3"/>
  </si>
  <si>
    <t>以下の①から④の取組をすべて実施していること。</t>
    <rPh sb="0" eb="2">
      <t>イカ</t>
    </rPh>
    <rPh sb="8" eb="10">
      <t>トリクミ</t>
    </rPh>
    <rPh sb="14" eb="16">
      <t>ジッシ</t>
    </rPh>
    <phoneticPr fontId="3"/>
  </si>
  <si>
    <t>　5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</si>
  <si>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</si>
  <si>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</si>
  <si>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</si>
  <si>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</si>
  <si>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</si>
  <si>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</si>
  <si>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</si>
  <si>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利用者の安全並びに介護サービスの質の確保及び職員の負担軽減に資する方策を検討するための委員会の設置</t>
    <rPh sb="34" eb="35">
      <t>シ</t>
    </rPh>
    <phoneticPr fontId="3"/>
  </si>
  <si>
    <t>　ⅱ 職員に対する十分な休憩時間の確保等の勤務・雇用条件への配慮</t>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</si>
  <si>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</si>
  <si>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</si>
  <si>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</si>
  <si>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</si>
  <si>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</si>
  <si>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</si>
  <si>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（別紙33）</t>
    <phoneticPr fontId="3"/>
  </si>
  <si>
    <t>夜間看護体制加算に係る届出書</t>
    <rPh sb="0" eb="2">
      <t>ヤカン</t>
    </rPh>
    <rPh sb="2" eb="4">
      <t>カンゴ</t>
    </rPh>
    <rPh sb="4" eb="6">
      <t>タイセイ</t>
    </rPh>
    <rPh sb="6" eb="8">
      <t>カサン</t>
    </rPh>
    <rPh sb="9" eb="10">
      <t>カカ</t>
    </rPh>
    <rPh sb="11" eb="13">
      <t>トドケデ</t>
    </rPh>
    <rPh sb="13" eb="14">
      <t>ショ</t>
    </rPh>
    <phoneticPr fontId="3"/>
  </si>
  <si>
    <t>１．事 業 所 名</t>
    <phoneticPr fontId="3"/>
  </si>
  <si>
    <t>２．異 動 区 分</t>
    <rPh sb="2" eb="3">
      <t>イ</t>
    </rPh>
    <rPh sb="4" eb="5">
      <t>ドウ</t>
    </rPh>
    <rPh sb="6" eb="7">
      <t>ク</t>
    </rPh>
    <rPh sb="8" eb="9">
      <t>ブン</t>
    </rPh>
    <phoneticPr fontId="3"/>
  </si>
  <si>
    <t>３．施 設 種 別</t>
    <rPh sb="2" eb="3">
      <t>シ</t>
    </rPh>
    <rPh sb="4" eb="5">
      <t>セツ</t>
    </rPh>
    <rPh sb="6" eb="7">
      <t>タネ</t>
    </rPh>
    <rPh sb="8" eb="9">
      <t>ベツ</t>
    </rPh>
    <phoneticPr fontId="3"/>
  </si>
  <si>
    <t>１　特定施設入居者生活介護</t>
    <phoneticPr fontId="3"/>
  </si>
  <si>
    <t>２　地域密着型特定施設入居者生活介護</t>
    <phoneticPr fontId="3"/>
  </si>
  <si>
    <t>４．届 出 項 目</t>
    <rPh sb="2" eb="3">
      <t>トドケ</t>
    </rPh>
    <rPh sb="4" eb="5">
      <t>デ</t>
    </rPh>
    <rPh sb="6" eb="7">
      <t>コウ</t>
    </rPh>
    <rPh sb="8" eb="9">
      <t>メ</t>
    </rPh>
    <phoneticPr fontId="3"/>
  </si>
  <si>
    <t>１　夜間看護体制加算（Ⅰ）</t>
    <rPh sb="2" eb="4">
      <t>ヤカン</t>
    </rPh>
    <rPh sb="4" eb="6">
      <t>カンゴ</t>
    </rPh>
    <rPh sb="6" eb="10">
      <t>タイセイカサン</t>
    </rPh>
    <phoneticPr fontId="3"/>
  </si>
  <si>
    <t>２　夜間看護体制加算（Ⅱ）</t>
    <rPh sb="2" eb="4">
      <t>ヤカン</t>
    </rPh>
    <rPh sb="4" eb="6">
      <t>カンゴ</t>
    </rPh>
    <rPh sb="6" eb="10">
      <t>タイセイカサン</t>
    </rPh>
    <phoneticPr fontId="3"/>
  </si>
  <si>
    <t xml:space="preserve"> ５．夜間看護体制加算（Ⅰ）に係る届出内容</t>
    <rPh sb="3" eb="5">
      <t>ヤカン</t>
    </rPh>
    <rPh sb="7" eb="9">
      <t>タイセイ</t>
    </rPh>
    <rPh sb="15" eb="16">
      <t>カカ</t>
    </rPh>
    <rPh sb="17" eb="19">
      <t>トドケデ</t>
    </rPh>
    <rPh sb="19" eb="21">
      <t>ナイヨウ</t>
    </rPh>
    <phoneticPr fontId="3"/>
  </si>
  <si>
    <t>　保健師</t>
    <phoneticPr fontId="3"/>
  </si>
  <si>
    <t>　常勤</t>
    <phoneticPr fontId="3"/>
  </si>
  <si>
    <t>人</t>
  </si>
  <si>
    <t>　看護師</t>
    <phoneticPr fontId="3"/>
  </si>
  <si>
    <t>　准看護師</t>
    <rPh sb="1" eb="2">
      <t>ジュン</t>
    </rPh>
    <phoneticPr fontId="3"/>
  </si>
  <si>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3"/>
  </si>
  <si>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3"/>
  </si>
  <si>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3"/>
  </si>
  <si>
    <t xml:space="preserve"> ６．夜間看護体制加算（Ⅱ）に係る届出内容</t>
    <rPh sb="3" eb="5">
      <t>ヤカン</t>
    </rPh>
    <rPh sb="7" eb="9">
      <t>タイセイ</t>
    </rPh>
    <rPh sb="15" eb="16">
      <t>カカ</t>
    </rPh>
    <rPh sb="17" eb="19">
      <t>トドケデ</t>
    </rPh>
    <rPh sb="19" eb="21">
      <t>ナイヨウ</t>
    </rPh>
    <phoneticPr fontId="3"/>
  </si>
  <si>
    <t>　24時間常時連絡できる体制を整備している。</t>
    <phoneticPr fontId="3"/>
  </si>
  <si>
    <t>（別紙34－2）</t>
    <phoneticPr fontId="3"/>
  </si>
  <si>
    <t>看取り介護体制に係る届出書</t>
    <rPh sb="0" eb="2">
      <t>ミト</t>
    </rPh>
    <rPh sb="3" eb="5">
      <t>カイゴ</t>
    </rPh>
    <rPh sb="5" eb="7">
      <t>タイセイ</t>
    </rPh>
    <rPh sb="8" eb="9">
      <t>カカ</t>
    </rPh>
    <rPh sb="10" eb="13">
      <t>トドケデショ</t>
    </rPh>
    <phoneticPr fontId="3"/>
  </si>
  <si>
    <t>1 特定施設入居者生活介護</t>
    <phoneticPr fontId="3"/>
  </si>
  <si>
    <t>2 地域密着型特定施設入居者生活介護</t>
    <phoneticPr fontId="3"/>
  </si>
  <si>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3"/>
  </si>
  <si>
    <t>　看 護 師</t>
    <phoneticPr fontId="3"/>
  </si>
  <si>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</si>
  <si>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</si>
  <si>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3"/>
  </si>
  <si>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3"/>
  </si>
  <si>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</si>
  <si>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</si>
  <si>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⑤　夜間看護体制加算の届出をしている。</t>
    <rPh sb="3" eb="5">
      <t>ヤカン</t>
    </rPh>
    <rPh sb="5" eb="7">
      <t>カンゴ</t>
    </rPh>
    <rPh sb="7" eb="9">
      <t>タイセイ</t>
    </rPh>
    <rPh sb="9" eb="11">
      <t>カサン</t>
    </rPh>
    <rPh sb="12" eb="14">
      <t>トドケデ</t>
    </rPh>
    <phoneticPr fontId="3"/>
  </si>
  <si>
    <t>（別紙35）</t>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</si>
  <si>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</si>
  <si>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（介護予防）特定施設入居者生活介護</t>
    <rPh sb="3" eb="5">
      <t>カイゴ</t>
    </rPh>
    <rPh sb="5" eb="7">
      <t>ヨボウ</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</si>
  <si>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</si>
  <si>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</si>
  <si>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</si>
  <si>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</si>
  <si>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</si>
  <si>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</si>
  <si>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</si>
  <si>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</si>
  <si>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</si>
  <si>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</si>
  <si>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</si>
  <si>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</si>
  <si>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</si>
  <si>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</si>
  <si>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</si>
  <si>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</si>
  <si>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</si>
  <si>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</si>
  <si>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</si>
  <si>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</si>
  <si>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</si>
  <si>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</si>
  <si>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</si>
  <si>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</si>
  <si>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</si>
  <si>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</si>
  <si>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</si>
  <si>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</si>
  <si>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</si>
  <si>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</si>
  <si>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</si>
  <si>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</si>
  <si>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</si>
  <si>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</si>
  <si>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生活機能向上連携加算に関する確認書</t>
    <rPh sb="0" eb="2">
      <t>セイカツ</t>
    </rPh>
    <rPh sb="2" eb="4">
      <t>キノウ</t>
    </rPh>
    <rPh sb="4" eb="6">
      <t>コウジョウ</t>
    </rPh>
    <rPh sb="6" eb="8">
      <t>レンケイ</t>
    </rPh>
    <rPh sb="8" eb="10">
      <t>カサン</t>
    </rPh>
    <rPh sb="11" eb="12">
      <t>カン</t>
    </rPh>
    <rPh sb="14" eb="17">
      <t>カクニンショ</t>
    </rPh>
    <phoneticPr fontId="3"/>
  </si>
  <si>
    <t>届 出 項 目</t>
    <rPh sb="0" eb="1">
      <t>トドケ</t>
    </rPh>
    <rPh sb="2" eb="3">
      <t>デ</t>
    </rPh>
    <rPh sb="4" eb="5">
      <t>コウ</t>
    </rPh>
    <rPh sb="6" eb="7">
      <t>モク</t>
    </rPh>
    <phoneticPr fontId="3"/>
  </si>
  <si>
    <t>　1　生活機能向上連携加算（Ⅰ）　　　2　生活機能向上連携加算（Ⅱ）</t>
    <rPh sb="3" eb="11">
      <t>セイカツキノウコ</t>
    </rPh>
    <rPh sb="21" eb="29">
      <t>セイカツキノウコウジョウレンケイ</t>
    </rPh>
    <phoneticPr fontId="3"/>
  </si>
  <si>
    <t>施設等区分</t>
    <rPh sb="0" eb="2">
      <t>シセツ</t>
    </rPh>
    <rPh sb="2" eb="3">
      <t>トウ</t>
    </rPh>
    <rPh sb="3" eb="5">
      <t>クブン</t>
    </rPh>
    <phoneticPr fontId="3"/>
  </si>
  <si>
    <t>介護老人福祉施設</t>
    <phoneticPr fontId="27"/>
  </si>
  <si>
    <t>地域密着型介護老人福祉施設</t>
    <rPh sb="0" eb="2">
      <t>チイキ</t>
    </rPh>
    <rPh sb="2" eb="5">
      <t>ミッチャクガタ</t>
    </rPh>
    <rPh sb="5" eb="13">
      <t>カイゴロウジンフクシシセツ</t>
    </rPh>
    <phoneticPr fontId="3"/>
  </si>
  <si>
    <t>③</t>
    <phoneticPr fontId="27"/>
  </si>
  <si>
    <t>（介護予防）特定施設入居者生活介護</t>
    <rPh sb="1" eb="3">
      <t>カイゴ</t>
    </rPh>
    <rPh sb="3" eb="5">
      <t>ヨボウ</t>
    </rPh>
    <rPh sb="6" eb="8">
      <t>トクテイ</t>
    </rPh>
    <rPh sb="8" eb="10">
      <t>シセツ</t>
    </rPh>
    <rPh sb="10" eb="13">
      <t>ニュウキョシャ</t>
    </rPh>
    <rPh sb="13" eb="15">
      <t>セイカツ</t>
    </rPh>
    <rPh sb="15" eb="17">
      <t>カイゴ</t>
    </rPh>
    <phoneticPr fontId="3"/>
  </si>
  <si>
    <t>④</t>
    <phoneticPr fontId="27"/>
  </si>
  <si>
    <t>（介護予防）短期入所生活介護</t>
    <phoneticPr fontId="27"/>
  </si>
  <si>
    <t>共同する指定訪問リハビリテーション事業所，指定通所リハビリテーション事業所，医療提供施設</t>
    <rPh sb="0" eb="2">
      <t>キョウドウ</t>
    </rPh>
    <rPh sb="4" eb="6">
      <t>シテイ</t>
    </rPh>
    <rPh sb="6" eb="8">
      <t>ホウモン</t>
    </rPh>
    <rPh sb="17" eb="20">
      <t>ジギョウショ</t>
    </rPh>
    <rPh sb="21" eb="23">
      <t>シテイ</t>
    </rPh>
    <rPh sb="23" eb="25">
      <t>ツウショ</t>
    </rPh>
    <rPh sb="34" eb="37">
      <t>ジギョウショ</t>
    </rPh>
    <rPh sb="38" eb="40">
      <t>イリョウ</t>
    </rPh>
    <rPh sb="40" eb="42">
      <t>テイキョウ</t>
    </rPh>
    <rPh sb="42" eb="44">
      <t>シセツ</t>
    </rPh>
    <phoneticPr fontId="3"/>
  </si>
  <si>
    <t>共同等する事業所等の名称</t>
    <rPh sb="0" eb="2">
      <t>キョウドウ</t>
    </rPh>
    <rPh sb="2" eb="3">
      <t>トウ</t>
    </rPh>
    <rPh sb="5" eb="8">
      <t>ジギョウショ</t>
    </rPh>
    <rPh sb="8" eb="9">
      <t>トウ</t>
    </rPh>
    <rPh sb="10" eb="12">
      <t>メイショウ</t>
    </rPh>
    <phoneticPr fontId="3"/>
  </si>
  <si>
    <t>事業所番号又は医療機関コード</t>
    <rPh sb="0" eb="3">
      <t>ジギョウショ</t>
    </rPh>
    <rPh sb="3" eb="5">
      <t>バンゴウ</t>
    </rPh>
    <rPh sb="5" eb="6">
      <t>マタ</t>
    </rPh>
    <rPh sb="7" eb="11">
      <t>イリョウキカン</t>
    </rPh>
    <phoneticPr fontId="3"/>
  </si>
  <si>
    <t>※</t>
    <phoneticPr fontId="27"/>
  </si>
  <si>
    <t>医療提供施設とは，リハビリテーションを実施している施設であり，診療報酬における疾患別リハビリテーション料の届出を行っている病院若しくは診療所又は介護老人保健施設，介護療養型医療施設若しくは介護医療院である。なお，病院の場合は，許可病床数が200床未満のもの又は当該病院を中心とした半径４キロメートル以内に診療所が存在しないものに限る。</t>
    <rPh sb="0" eb="6">
      <t>イリョウテイキョウシセツ</t>
    </rPh>
    <rPh sb="19" eb="21">
      <t>ジッシ</t>
    </rPh>
    <rPh sb="109" eb="111">
      <t>バアイ</t>
    </rPh>
    <phoneticPr fontId="27"/>
  </si>
  <si>
    <t>入居継続支援加算に関する確認書</t>
    <rPh sb="0" eb="4">
      <t>ニュウキョケイゾク</t>
    </rPh>
    <rPh sb="4" eb="6">
      <t>シエン</t>
    </rPh>
    <rPh sb="6" eb="8">
      <t>カサン</t>
    </rPh>
    <rPh sb="9" eb="10">
      <t>カン</t>
    </rPh>
    <rPh sb="12" eb="15">
      <t>カクニンショ</t>
    </rPh>
    <phoneticPr fontId="3"/>
  </si>
  <si>
    <t>施設名</t>
    <rPh sb="0" eb="2">
      <t>シセツ</t>
    </rPh>
    <rPh sb="2" eb="3">
      <t>メイ</t>
    </rPh>
    <phoneticPr fontId="3"/>
  </si>
  <si>
    <t>施設区分</t>
    <rPh sb="0" eb="2">
      <t>シセツ</t>
    </rPh>
    <rPh sb="2" eb="4">
      <t>クブン</t>
    </rPh>
    <phoneticPr fontId="3"/>
  </si>
  <si>
    <t>特定施設入居者生活介護</t>
    <rPh sb="0" eb="11">
      <t>トクテイシセツニュウキョシャセイカツカイゴ</t>
    </rPh>
    <phoneticPr fontId="3"/>
  </si>
  <si>
    <t>地域密着型特定施設入居者生活介護</t>
    <rPh sb="0" eb="2">
      <t>チイキ</t>
    </rPh>
    <rPh sb="2" eb="5">
      <t>ミッチャクガタ</t>
    </rPh>
    <rPh sb="5" eb="16">
      <t>トクテイシセツニュウキョシャセイカツカイゴ</t>
    </rPh>
    <phoneticPr fontId="3"/>
  </si>
  <si>
    <t>【要件１】</t>
    <rPh sb="1" eb="3">
      <t>ヨウケン</t>
    </rPh>
    <phoneticPr fontId="3"/>
  </si>
  <si>
    <t>口腔内の喀痰吸引等，経管栄養等を必要とする者の数（前４月から前々月までの３月間の平均）</t>
    <rPh sb="0" eb="2">
      <t>コウコウ</t>
    </rPh>
    <rPh sb="2" eb="3">
      <t>ナイ</t>
    </rPh>
    <rPh sb="4" eb="8">
      <t>カクタンキュウイン</t>
    </rPh>
    <rPh sb="8" eb="9">
      <t>トウ</t>
    </rPh>
    <rPh sb="10" eb="11">
      <t>キョウ</t>
    </rPh>
    <rPh sb="11" eb="12">
      <t>カン</t>
    </rPh>
    <rPh sb="12" eb="15">
      <t>エイヨウナド</t>
    </rPh>
    <rPh sb="16" eb="18">
      <t>ヒツヨウ</t>
    </rPh>
    <rPh sb="21" eb="22">
      <t>モノ</t>
    </rPh>
    <rPh sb="23" eb="24">
      <t>カズ</t>
    </rPh>
    <rPh sb="25" eb="26">
      <t>マエ</t>
    </rPh>
    <rPh sb="27" eb="28">
      <t>ツキ</t>
    </rPh>
    <rPh sb="30" eb="33">
      <t>ゼンゼンゲツ</t>
    </rPh>
    <rPh sb="37" eb="38">
      <t>ゲツ</t>
    </rPh>
    <rPh sb="38" eb="39">
      <t>カン</t>
    </rPh>
    <rPh sb="40" eb="42">
      <t>ヘイキン</t>
    </rPh>
    <phoneticPr fontId="3"/>
  </si>
  <si>
    <t>換算月</t>
    <rPh sb="0" eb="2">
      <t>カンサン</t>
    </rPh>
    <rPh sb="2" eb="3">
      <t>ツキ</t>
    </rPh>
    <phoneticPr fontId="3"/>
  </si>
  <si>
    <t>ア：入居者数
（各月末日時点）</t>
    <rPh sb="2" eb="5">
      <t>ニュウキョシャ</t>
    </rPh>
    <rPh sb="5" eb="6">
      <t>スウ</t>
    </rPh>
    <rPh sb="8" eb="10">
      <t>カクツキ</t>
    </rPh>
    <rPh sb="10" eb="12">
      <t>マツジツ</t>
    </rPh>
    <rPh sb="12" eb="14">
      <t>ジテン</t>
    </rPh>
    <phoneticPr fontId="3"/>
  </si>
  <si>
    <t>イ：喀痰吸引等
の者の数
（各月末日時点）</t>
    <rPh sb="2" eb="6">
      <t>カクタンキュウイン</t>
    </rPh>
    <rPh sb="6" eb="7">
      <t>ナド</t>
    </rPh>
    <rPh sb="9" eb="10">
      <t>モノ</t>
    </rPh>
    <rPh sb="11" eb="12">
      <t>カズ</t>
    </rPh>
    <rPh sb="14" eb="16">
      <t>カクツキ</t>
    </rPh>
    <rPh sb="16" eb="18">
      <t>マツジツ</t>
    </rPh>
    <rPh sb="18" eb="20">
      <t>ジテン</t>
    </rPh>
    <phoneticPr fontId="3"/>
  </si>
  <si>
    <t>ウ：割合
（ イ ÷ ア ）</t>
    <rPh sb="2" eb="4">
      <t>ワリアイ</t>
    </rPh>
    <phoneticPr fontId="3"/>
  </si>
  <si>
    <t>エ：平均
（ ウの計÷３ ）</t>
    <rPh sb="2" eb="4">
      <t>ヘイキン</t>
    </rPh>
    <rPh sb="9" eb="10">
      <t>ケイ</t>
    </rPh>
    <phoneticPr fontId="3"/>
  </si>
  <si>
    <t>加算（Ⅰ）
　15％以上
加算（Ⅱ）
　５％以上
　15％未満</t>
    <rPh sb="0" eb="2">
      <t>カサン</t>
    </rPh>
    <rPh sb="10" eb="12">
      <t>イジョウ</t>
    </rPh>
    <rPh sb="13" eb="15">
      <t>カサン</t>
    </rPh>
    <rPh sb="22" eb="24">
      <t>イジョウ</t>
    </rPh>
    <rPh sb="29" eb="31">
      <t>ミマン</t>
    </rPh>
    <phoneticPr fontId="3"/>
  </si>
  <si>
    <t>←</t>
    <phoneticPr fontId="3"/>
  </si>
  <si>
    <t>要件（※）に該当し看護等を必要とする者（前４月から前々月までの３月間の平均）</t>
    <rPh sb="0" eb="2">
      <t>ヨウケン</t>
    </rPh>
    <rPh sb="6" eb="8">
      <t>ガイトウ</t>
    </rPh>
    <rPh sb="9" eb="11">
      <t>カンゴ</t>
    </rPh>
    <rPh sb="11" eb="12">
      <t>トウ</t>
    </rPh>
    <rPh sb="13" eb="15">
      <t>ヒツヨウ</t>
    </rPh>
    <rPh sb="18" eb="19">
      <t>モノ</t>
    </rPh>
    <rPh sb="20" eb="21">
      <t>マエ</t>
    </rPh>
    <rPh sb="22" eb="23">
      <t>ツキ</t>
    </rPh>
    <rPh sb="25" eb="28">
      <t>ゼンゼンゲツ</t>
    </rPh>
    <rPh sb="32" eb="33">
      <t>ゲツ</t>
    </rPh>
    <rPh sb="33" eb="34">
      <t>カン</t>
    </rPh>
    <rPh sb="35" eb="37">
      <t>ヘイキン</t>
    </rPh>
    <phoneticPr fontId="3"/>
  </si>
  <si>
    <t>イ：喀痰吸引等
（※）の者の数
（各月末日時点）</t>
    <rPh sb="2" eb="6">
      <t>カクタンキュウイン</t>
    </rPh>
    <rPh sb="6" eb="7">
      <t>ナド</t>
    </rPh>
    <rPh sb="12" eb="13">
      <t>モノ</t>
    </rPh>
    <rPh sb="14" eb="15">
      <t>カズ</t>
    </rPh>
    <rPh sb="17" eb="19">
      <t>カクツキ</t>
    </rPh>
    <rPh sb="19" eb="21">
      <t>マツジツ</t>
    </rPh>
    <rPh sb="21" eb="23">
      <t>ジテン</t>
    </rPh>
    <phoneticPr fontId="3"/>
  </si>
  <si>
    <t>※「口腔内の喀痰吸引等を必要としている状態」、「経管栄養等を必要としている状態」、</t>
    <rPh sb="2" eb="5">
      <t>コウクウナイ</t>
    </rPh>
    <rPh sb="6" eb="11">
      <t>カクタンキュウイントウ</t>
    </rPh>
    <rPh sb="12" eb="14">
      <t>ヒツヨウ</t>
    </rPh>
    <rPh sb="19" eb="21">
      <t>ジョウタイ</t>
    </rPh>
    <rPh sb="24" eb="29">
      <t>ケイカンエイヨウトウ</t>
    </rPh>
    <rPh sb="30" eb="32">
      <t>ヒツヨウ</t>
    </rPh>
    <rPh sb="37" eb="39">
      <t>ジョウタイ</t>
    </rPh>
    <phoneticPr fontId="3"/>
  </si>
  <si>
    <t>　「尿道カテーテル留置を実施している状態」、「在宅酸素療法を実施している状態」、</t>
    <phoneticPr fontId="3"/>
  </si>
  <si>
    <t>　「インスリン注射を実施している状態」のいずれかに該当する者</t>
    <phoneticPr fontId="3"/>
  </si>
  <si>
    <t>（注意事項）</t>
    <rPh sb="1" eb="3">
      <t>チュウイ</t>
    </rPh>
    <rPh sb="3" eb="5">
      <t>ジコウ</t>
    </rPh>
    <phoneticPr fontId="3"/>
  </si>
  <si>
    <t>届出を行った月以降においても，毎月において前４月から前々月までの３月間のこれらの割合がそれぞれ所定の割合以上であることが必要である。これらの割合については，毎月記録するとともに，所定の割合を下回った場合には，加算の取り下げを行うこと。</t>
    <rPh sb="0" eb="2">
      <t>トドケデ</t>
    </rPh>
    <rPh sb="3" eb="4">
      <t>オコナ</t>
    </rPh>
    <rPh sb="6" eb="7">
      <t>ツキ</t>
    </rPh>
    <rPh sb="7" eb="9">
      <t>イコウ</t>
    </rPh>
    <rPh sb="15" eb="17">
      <t>マイツキ</t>
    </rPh>
    <rPh sb="33" eb="34">
      <t>ツキ</t>
    </rPh>
    <rPh sb="34" eb="35">
      <t>カン</t>
    </rPh>
    <rPh sb="40" eb="42">
      <t>ワリアイ</t>
    </rPh>
    <rPh sb="47" eb="49">
      <t>ショテイ</t>
    </rPh>
    <rPh sb="50" eb="52">
      <t>ワリアイ</t>
    </rPh>
    <rPh sb="52" eb="54">
      <t>イジョウ</t>
    </rPh>
    <rPh sb="60" eb="62">
      <t>ヒツヨウ</t>
    </rPh>
    <rPh sb="70" eb="72">
      <t>ワリアイ</t>
    </rPh>
    <rPh sb="78" eb="80">
      <t>マイツキ</t>
    </rPh>
    <rPh sb="80" eb="82">
      <t>キロク</t>
    </rPh>
    <rPh sb="89" eb="91">
      <t>ショテイ</t>
    </rPh>
    <rPh sb="92" eb="94">
      <t>ワリアイ</t>
    </rPh>
    <rPh sb="95" eb="97">
      <t>シタマワ</t>
    </rPh>
    <rPh sb="99" eb="101">
      <t>バアイ</t>
    </rPh>
    <rPh sb="104" eb="106">
      <t>カサン</t>
    </rPh>
    <rPh sb="107" eb="108">
      <t>ト</t>
    </rPh>
    <rPh sb="109" eb="110">
      <t>サ</t>
    </rPh>
    <rPh sb="112" eb="113">
      <t>オコナ</t>
    </rPh>
    <phoneticPr fontId="3"/>
  </si>
  <si>
    <t>【要件２】</t>
    <rPh sb="1" eb="3">
      <t>ヨウケン</t>
    </rPh>
    <phoneticPr fontId="3"/>
  </si>
  <si>
    <t>介護福祉士の割合</t>
    <rPh sb="0" eb="2">
      <t>カイゴ</t>
    </rPh>
    <rPh sb="2" eb="4">
      <t>フクシ</t>
    </rPh>
    <rPh sb="4" eb="5">
      <t>シ</t>
    </rPh>
    <rPh sb="6" eb="8">
      <t>ワリアイ</t>
    </rPh>
    <phoneticPr fontId="3"/>
  </si>
  <si>
    <t>平均入居者数</t>
    <rPh sb="0" eb="2">
      <t>ヘイキン</t>
    </rPh>
    <rPh sb="2" eb="5">
      <t>ニュウキョシャ</t>
    </rPh>
    <rPh sb="5" eb="6">
      <t>スウ</t>
    </rPh>
    <phoneticPr fontId="3"/>
  </si>
  <si>
    <t>当該年度の前年度の全入居者の延数　÷　当該前年度の日数</t>
    <rPh sb="0" eb="2">
      <t>トウガイ</t>
    </rPh>
    <rPh sb="2" eb="4">
      <t>ネンド</t>
    </rPh>
    <rPh sb="5" eb="8">
      <t>ゼンネンド</t>
    </rPh>
    <rPh sb="9" eb="10">
      <t>ゼン</t>
    </rPh>
    <rPh sb="10" eb="13">
      <t>ニュウキョシャ</t>
    </rPh>
    <rPh sb="14" eb="15">
      <t>ノ</t>
    </rPh>
    <rPh sb="15" eb="16">
      <t>スウ</t>
    </rPh>
    <rPh sb="19" eb="21">
      <t>トウガイ</t>
    </rPh>
    <rPh sb="21" eb="24">
      <t>ゼンネンド</t>
    </rPh>
    <rPh sb="25" eb="27">
      <t>ニッスウ</t>
    </rPh>
    <phoneticPr fontId="3"/>
  </si>
  <si>
    <t>届出月の前３月間の平均における介護福祉士の数　（常勤換算数）</t>
    <rPh sb="0" eb="2">
      <t>トドケデ</t>
    </rPh>
    <rPh sb="2" eb="3">
      <t>ツキ</t>
    </rPh>
    <rPh sb="4" eb="5">
      <t>マエ</t>
    </rPh>
    <rPh sb="6" eb="7">
      <t>ゲツ</t>
    </rPh>
    <rPh sb="7" eb="8">
      <t>カン</t>
    </rPh>
    <rPh sb="9" eb="11">
      <t>ヘイキン</t>
    </rPh>
    <rPh sb="15" eb="17">
      <t>カイゴ</t>
    </rPh>
    <rPh sb="17" eb="20">
      <t>フクシシ</t>
    </rPh>
    <rPh sb="21" eb="22">
      <t>カズ</t>
    </rPh>
    <rPh sb="24" eb="26">
      <t>ジョウキン</t>
    </rPh>
    <rPh sb="26" eb="28">
      <t>カンサン</t>
    </rPh>
    <rPh sb="28" eb="29">
      <t>スウ</t>
    </rPh>
    <phoneticPr fontId="3"/>
  </si>
  <si>
    <t>介護福祉士数（②）：入所者数（①）が１：６以上</t>
    <phoneticPr fontId="3"/>
  </si>
  <si>
    <r>
      <t>※テクノロジーを活用した複数の機器を活用し、利用者に対するケアのアセスメント評価や人員体制の見直しをPDCAサイクルによって継続して行う場合は、当該加算の介護福祉士の配置要件を「</t>
    </r>
    <r>
      <rPr>
        <b/>
        <sz val="8"/>
        <rFont val="ＭＳ 明朝"/>
        <family val="1"/>
        <charset val="128"/>
      </rPr>
      <t>７又はその端数を増すごとに１以上</t>
    </r>
    <r>
      <rPr>
        <sz val="8"/>
        <rFont val="ＭＳ 明朝"/>
        <family val="1"/>
        <charset val="128"/>
      </rPr>
      <t>」→</t>
    </r>
    <r>
      <rPr>
        <b/>
        <sz val="8"/>
        <rFont val="ＭＳ 明朝"/>
        <family val="1"/>
        <charset val="128"/>
      </rPr>
      <t>別紙32-2を提出すること</t>
    </r>
    <rPh sb="107" eb="109">
      <t>ベッシ</t>
    </rPh>
    <rPh sb="114" eb="116">
      <t>テイシュツ</t>
    </rPh>
    <phoneticPr fontId="27"/>
  </si>
  <si>
    <t>若年性認知症利用者（入所者・患者・入居者）受入加算に関する届出書</t>
    <rPh sb="0" eb="2">
      <t>ジャクネン</t>
    </rPh>
    <rPh sb="2" eb="3">
      <t>セイ</t>
    </rPh>
    <rPh sb="3" eb="6">
      <t>ニンチショウ</t>
    </rPh>
    <rPh sb="6" eb="9">
      <t>リヨウシャ</t>
    </rPh>
    <rPh sb="21" eb="23">
      <t>ウケイレ</t>
    </rPh>
    <rPh sb="23" eb="25">
      <t>カサン</t>
    </rPh>
    <rPh sb="26" eb="27">
      <t>カン</t>
    </rPh>
    <rPh sb="29" eb="31">
      <t>トドケデ</t>
    </rPh>
    <rPh sb="31" eb="32">
      <t>ショ</t>
    </rPh>
    <phoneticPr fontId="3"/>
  </si>
  <si>
    <t>若年性認知症利用者（入所者・患者・入居者）に対応する担当職員職・氏名</t>
    <rPh sb="0" eb="2">
      <t>ジャクネン</t>
    </rPh>
    <rPh sb="2" eb="3">
      <t>セイ</t>
    </rPh>
    <rPh sb="3" eb="6">
      <t>ニンチショウ</t>
    </rPh>
    <rPh sb="6" eb="9">
      <t>リヨウシャ</t>
    </rPh>
    <rPh sb="22" eb="24">
      <t>タイオウ</t>
    </rPh>
    <rPh sb="26" eb="28">
      <t>タントウ</t>
    </rPh>
    <rPh sb="28" eb="30">
      <t>ショクイン</t>
    </rPh>
    <rPh sb="30" eb="31">
      <t>ショク</t>
    </rPh>
    <rPh sb="32" eb="34">
      <t>シメイ</t>
    </rPh>
    <phoneticPr fontId="3"/>
  </si>
  <si>
    <t>施設種別</t>
    <rPh sb="0" eb="2">
      <t>シセツ</t>
    </rPh>
    <rPh sb="2" eb="4">
      <t>シュベツ</t>
    </rPh>
    <phoneticPr fontId="3"/>
  </si>
  <si>
    <t>職　名</t>
    <rPh sb="0" eb="1">
      <t>ショク</t>
    </rPh>
    <rPh sb="2" eb="3">
      <t>メイ</t>
    </rPh>
    <phoneticPr fontId="3"/>
  </si>
  <si>
    <t>氏　　名</t>
    <rPh sb="0" eb="1">
      <t>シ</t>
    </rPh>
    <rPh sb="3" eb="4">
      <t>メイ</t>
    </rPh>
    <phoneticPr fontId="3"/>
  </si>
  <si>
    <t>　短期入所生活介護</t>
    <rPh sb="1" eb="3">
      <t>タンキ</t>
    </rPh>
    <rPh sb="3" eb="5">
      <t>ニュウショ</t>
    </rPh>
    <rPh sb="5" eb="7">
      <t>セイカツ</t>
    </rPh>
    <rPh sb="7" eb="9">
      <t>カイゴ</t>
    </rPh>
    <phoneticPr fontId="3"/>
  </si>
  <si>
    <t>　短期入所療養介護</t>
    <rPh sb="1" eb="3">
      <t>タンキ</t>
    </rPh>
    <rPh sb="3" eb="5">
      <t>ニュウショ</t>
    </rPh>
    <rPh sb="5" eb="7">
      <t>リョウヨウ</t>
    </rPh>
    <rPh sb="7" eb="9">
      <t>カイゴ</t>
    </rPh>
    <phoneticPr fontId="3"/>
  </si>
  <si>
    <t>　特定施設入居者生活介護</t>
    <rPh sb="1" eb="5">
      <t>トクテイシセツ</t>
    </rPh>
    <rPh sb="5" eb="12">
      <t>ニュウキョシャセイカツカイゴ</t>
    </rPh>
    <phoneticPr fontId="3"/>
  </si>
  <si>
    <t>　認知症対応型共同生活介護</t>
    <rPh sb="1" eb="4">
      <t>ニンチショウ</t>
    </rPh>
    <rPh sb="4" eb="7">
      <t>タイオウガタ</t>
    </rPh>
    <rPh sb="7" eb="9">
      <t>キョウドウ</t>
    </rPh>
    <rPh sb="9" eb="11">
      <t>セイカツ</t>
    </rPh>
    <rPh sb="11" eb="13">
      <t>カイゴ</t>
    </rPh>
    <phoneticPr fontId="3"/>
  </si>
  <si>
    <t>　地域密着型特定施設入居者生活介護</t>
    <rPh sb="1" eb="3">
      <t>チイキ</t>
    </rPh>
    <rPh sb="3" eb="6">
      <t>ミッチャクガタ</t>
    </rPh>
    <rPh sb="6" eb="17">
      <t>トクテイシセツニュウキョシャセイカツカイゴ</t>
    </rPh>
    <phoneticPr fontId="3"/>
  </si>
  <si>
    <t>　地域密着型介護老人福祉施設</t>
    <rPh sb="1" eb="3">
      <t>チイキ</t>
    </rPh>
    <rPh sb="3" eb="6">
      <t>ミッチャクガタ</t>
    </rPh>
    <rPh sb="6" eb="8">
      <t>カイゴ</t>
    </rPh>
    <rPh sb="8" eb="10">
      <t>ロウジン</t>
    </rPh>
    <rPh sb="10" eb="12">
      <t>フクシ</t>
    </rPh>
    <rPh sb="12" eb="14">
      <t>シセツ</t>
    </rPh>
    <phoneticPr fontId="3"/>
  </si>
  <si>
    <t>　介護老人福祉施設</t>
    <rPh sb="1" eb="3">
      <t>カイゴ</t>
    </rPh>
    <rPh sb="3" eb="5">
      <t>ロウジン</t>
    </rPh>
    <rPh sb="5" eb="7">
      <t>フクシ</t>
    </rPh>
    <rPh sb="7" eb="9">
      <t>シセツ</t>
    </rPh>
    <phoneticPr fontId="3"/>
  </si>
  <si>
    <t>　介護老人保健施設</t>
    <rPh sb="1" eb="9">
      <t>ロウケン</t>
    </rPh>
    <phoneticPr fontId="3"/>
  </si>
  <si>
    <t>　介護医療院</t>
    <rPh sb="1" eb="3">
      <t>カイゴ</t>
    </rPh>
    <rPh sb="3" eb="5">
      <t>イリョウ</t>
    </rPh>
    <rPh sb="5" eb="6">
      <t>イン</t>
    </rPh>
    <phoneticPr fontId="3"/>
  </si>
  <si>
    <t xml:space="preserve">  介護予防短期入所生活介護</t>
    <rPh sb="2" eb="4">
      <t>カイゴ</t>
    </rPh>
    <rPh sb="4" eb="6">
      <t>ヨボウ</t>
    </rPh>
    <rPh sb="6" eb="8">
      <t>タンキ</t>
    </rPh>
    <rPh sb="8" eb="10">
      <t>ニュウショ</t>
    </rPh>
    <rPh sb="10" eb="12">
      <t>セイカツ</t>
    </rPh>
    <rPh sb="12" eb="14">
      <t>カイゴ</t>
    </rPh>
    <phoneticPr fontId="3"/>
  </si>
  <si>
    <t>　介護予防短期入所療養介護</t>
    <rPh sb="1" eb="3">
      <t>カイゴ</t>
    </rPh>
    <rPh sb="3" eb="5">
      <t>ヨボウ</t>
    </rPh>
    <rPh sb="5" eb="7">
      <t>タンキ</t>
    </rPh>
    <rPh sb="7" eb="9">
      <t>ニュウショ</t>
    </rPh>
    <rPh sb="9" eb="11">
      <t>リョウヨウ</t>
    </rPh>
    <rPh sb="11" eb="13">
      <t>カイゴ</t>
    </rPh>
    <phoneticPr fontId="3"/>
  </si>
  <si>
    <t>　介護予防特定施設入居者生活介護</t>
    <rPh sb="1" eb="3">
      <t>カイゴ</t>
    </rPh>
    <rPh sb="3" eb="5">
      <t>ヨボウ</t>
    </rPh>
    <rPh sb="5" eb="16">
      <t>トクテイシセツニュウキョシャセイカツカイゴ</t>
    </rPh>
    <phoneticPr fontId="3"/>
  </si>
  <si>
    <t>　介護予防認知症対応型共同生活介護</t>
    <rPh sb="1" eb="3">
      <t>カイゴ</t>
    </rPh>
    <rPh sb="3" eb="5">
      <t>ヨボウ</t>
    </rPh>
    <rPh sb="5" eb="8">
      <t>ニンチショウ</t>
    </rPh>
    <rPh sb="8" eb="11">
      <t>タイオウガタ</t>
    </rPh>
    <rPh sb="11" eb="13">
      <t>キョウドウ</t>
    </rPh>
    <rPh sb="13" eb="15">
      <t>セイカツ</t>
    </rPh>
    <rPh sb="15" eb="17">
      <t>カイゴ</t>
    </rPh>
    <phoneticPr fontId="3"/>
  </si>
  <si>
    <t>　受け入れた若年性認知症利用者（入所者・患者・入居者）ごとに個別の担当者を定めているか。</t>
    <rPh sb="1" eb="2">
      <t>ウ</t>
    </rPh>
    <rPh sb="3" eb="4">
      <t>イ</t>
    </rPh>
    <rPh sb="6" eb="8">
      <t>ジャクネン</t>
    </rPh>
    <rPh sb="8" eb="9">
      <t>セイ</t>
    </rPh>
    <rPh sb="9" eb="12">
      <t>ニンチショウ</t>
    </rPh>
    <rPh sb="12" eb="15">
      <t>リヨウシャ</t>
    </rPh>
    <rPh sb="16" eb="19">
      <t>ニュウショシャ</t>
    </rPh>
    <rPh sb="20" eb="22">
      <t>カンジャ</t>
    </rPh>
    <rPh sb="23" eb="26">
      <t>ニュウキョシャ</t>
    </rPh>
    <rPh sb="30" eb="32">
      <t>コベツ</t>
    </rPh>
    <rPh sb="33" eb="36">
      <t>タントウシャ</t>
    </rPh>
    <rPh sb="37" eb="38">
      <t>サダ</t>
    </rPh>
    <phoneticPr fontId="3"/>
  </si>
  <si>
    <t>有　・　無</t>
    <rPh sb="0" eb="1">
      <t>ア</t>
    </rPh>
    <rPh sb="4" eb="5">
      <t>ナシ</t>
    </rPh>
    <phoneticPr fontId="3"/>
  </si>
  <si>
    <t>療養食加算に関する届出書</t>
    <rPh sb="0" eb="3">
      <t>リョウヨウショク</t>
    </rPh>
    <rPh sb="3" eb="5">
      <t>カサン</t>
    </rPh>
    <rPh sb="6" eb="7">
      <t>カン</t>
    </rPh>
    <rPh sb="9" eb="12">
      <t>トドケデショ</t>
    </rPh>
    <phoneticPr fontId="3"/>
  </si>
  <si>
    <t>療養食加算の担当職員職・氏名</t>
    <rPh sb="0" eb="3">
      <t>リョウヨウショク</t>
    </rPh>
    <rPh sb="3" eb="5">
      <t>カサン</t>
    </rPh>
    <rPh sb="6" eb="8">
      <t>タントウ</t>
    </rPh>
    <rPh sb="8" eb="10">
      <t>ショクイン</t>
    </rPh>
    <rPh sb="10" eb="11">
      <t>ショク</t>
    </rPh>
    <rPh sb="12" eb="14">
      <t>シメイ</t>
    </rPh>
    <phoneticPr fontId="3"/>
  </si>
  <si>
    <t>　介護予防短期入所生活介護</t>
    <rPh sb="1" eb="3">
      <t>カイゴ</t>
    </rPh>
    <rPh sb="3" eb="5">
      <t>ヨボウ</t>
    </rPh>
    <rPh sb="5" eb="7">
      <t>タンキ</t>
    </rPh>
    <rPh sb="7" eb="9">
      <t>ニュウショ</t>
    </rPh>
    <rPh sb="9" eb="11">
      <t>セイカツ</t>
    </rPh>
    <rPh sb="11" eb="13">
      <t>カイゴ</t>
    </rPh>
    <phoneticPr fontId="3"/>
  </si>
  <si>
    <t>　食事の提供が管理栄養士又は栄養士によって管理されているか。</t>
    <rPh sb="1" eb="3">
      <t>ショクジ</t>
    </rPh>
    <rPh sb="4" eb="6">
      <t>テイキョウ</t>
    </rPh>
    <rPh sb="7" eb="9">
      <t>カンリ</t>
    </rPh>
    <rPh sb="9" eb="12">
      <t>エイヨウシ</t>
    </rPh>
    <rPh sb="12" eb="13">
      <t>マタ</t>
    </rPh>
    <rPh sb="14" eb="17">
      <t>エイヨウシ</t>
    </rPh>
    <rPh sb="21" eb="23">
      <t>カンリ</t>
    </rPh>
    <phoneticPr fontId="3"/>
  </si>
  <si>
    <t>　利用者（入所者・患者）の年齢、心身の状況によって適切な栄養量及び内容の食事の提供が行われているか。</t>
    <rPh sb="1" eb="4">
      <t>リヨウシャ</t>
    </rPh>
    <rPh sb="5" eb="8">
      <t>ニュウショシャ</t>
    </rPh>
    <rPh sb="9" eb="11">
      <t>カンジャ</t>
    </rPh>
    <rPh sb="13" eb="15">
      <t>ネンレイ</t>
    </rPh>
    <rPh sb="16" eb="18">
      <t>シンシン</t>
    </rPh>
    <rPh sb="19" eb="21">
      <t>ジョウキョウ</t>
    </rPh>
    <rPh sb="25" eb="27">
      <t>テキセツ</t>
    </rPh>
    <rPh sb="28" eb="31">
      <t>エイヨウリョウ</t>
    </rPh>
    <rPh sb="31" eb="32">
      <t>オヨ</t>
    </rPh>
    <rPh sb="33" eb="35">
      <t>ナイヨウ</t>
    </rPh>
    <rPh sb="36" eb="38">
      <t>ショクジ</t>
    </rPh>
    <rPh sb="39" eb="41">
      <t>テイキョウ</t>
    </rPh>
    <rPh sb="42" eb="43">
      <t>オコナ</t>
    </rPh>
    <phoneticPr fontId="3"/>
  </si>
  <si>
    <t>短期利用型に関する調書</t>
    <rPh sb="0" eb="2">
      <t>タンキ</t>
    </rPh>
    <rPh sb="2" eb="4">
      <t>リヨウ</t>
    </rPh>
    <rPh sb="4" eb="5">
      <t>ガタ</t>
    </rPh>
    <rPh sb="6" eb="7">
      <t>カン</t>
    </rPh>
    <rPh sb="9" eb="11">
      <t>チョウショ</t>
    </rPh>
    <phoneticPr fontId="3"/>
  </si>
  <si>
    <t>〔 特定施設入居者生活介護・地域密着型特定施設入居者生活介護 〕</t>
    <rPh sb="2" eb="4">
      <t>トクテイ</t>
    </rPh>
    <rPh sb="4" eb="6">
      <t>シセツ</t>
    </rPh>
    <rPh sb="6" eb="9">
      <t>ニュウキョシャ</t>
    </rPh>
    <rPh sb="9" eb="11">
      <t>セイカツ</t>
    </rPh>
    <rPh sb="11" eb="13">
      <t>カイゴ</t>
    </rPh>
    <rPh sb="14" eb="16">
      <t>チイキ</t>
    </rPh>
    <rPh sb="16" eb="19">
      <t>ミッチャクガタ</t>
    </rPh>
    <rPh sb="19" eb="21">
      <t>トクテイ</t>
    </rPh>
    <rPh sb="21" eb="23">
      <t>シセツ</t>
    </rPh>
    <rPh sb="23" eb="26">
      <t>ニュウキョシャ</t>
    </rPh>
    <rPh sb="26" eb="28">
      <t>セイカツ</t>
    </rPh>
    <rPh sb="28" eb="30">
      <t>カイゴ</t>
    </rPh>
    <phoneticPr fontId="3"/>
  </si>
  <si>
    <t>　短期利用型に関する状況</t>
    <rPh sb="1" eb="3">
      <t>タンキ</t>
    </rPh>
    <rPh sb="3" eb="5">
      <t>リヨウ</t>
    </rPh>
    <rPh sb="5" eb="6">
      <t>ガタ</t>
    </rPh>
    <rPh sb="7" eb="8">
      <t>カン</t>
    </rPh>
    <rPh sb="10" eb="12">
      <t>ジョウキョウ</t>
    </rPh>
    <phoneticPr fontId="3"/>
  </si>
  <si>
    <t>１</t>
    <phoneticPr fontId="27"/>
  </si>
  <si>
    <t>事業者が下記のいずれかの運営を開始した日</t>
    <rPh sb="0" eb="3">
      <t>ジギョウシャ</t>
    </rPh>
    <rPh sb="4" eb="6">
      <t>カキ</t>
    </rPh>
    <rPh sb="12" eb="14">
      <t>ウンエイ</t>
    </rPh>
    <rPh sb="15" eb="17">
      <t>カイシ</t>
    </rPh>
    <rPh sb="19" eb="20">
      <t>ヒ</t>
    </rPh>
    <phoneticPr fontId="27"/>
  </si>
  <si>
    <t>平成</t>
    <rPh sb="0" eb="2">
      <t>ヘイセイ</t>
    </rPh>
    <phoneticPr fontId="27"/>
  </si>
  <si>
    <t>年</t>
    <rPh sb="0" eb="1">
      <t>ネン</t>
    </rPh>
    <phoneticPr fontId="27"/>
  </si>
  <si>
    <t>月</t>
    <rPh sb="0" eb="1">
      <t>ツキ</t>
    </rPh>
    <phoneticPr fontId="27"/>
  </si>
  <si>
    <t>日</t>
    <rPh sb="0" eb="1">
      <t>ニチ</t>
    </rPh>
    <phoneticPr fontId="27"/>
  </si>
  <si>
    <t>　←３年以上経過していること。</t>
    <rPh sb="3" eb="4">
      <t>ネン</t>
    </rPh>
    <rPh sb="4" eb="6">
      <t>イジョウ</t>
    </rPh>
    <rPh sb="6" eb="8">
      <t>ケイカ</t>
    </rPh>
    <phoneticPr fontId="27"/>
  </si>
  <si>
    <t>・指定居宅サービス</t>
    <rPh sb="1" eb="3">
      <t>シテイ</t>
    </rPh>
    <rPh sb="3" eb="5">
      <t>キョタク</t>
    </rPh>
    <phoneticPr fontId="27"/>
  </si>
  <si>
    <t>・指定介護予防サービス</t>
    <rPh sb="1" eb="3">
      <t>シテイ</t>
    </rPh>
    <rPh sb="3" eb="5">
      <t>カイゴ</t>
    </rPh>
    <rPh sb="5" eb="7">
      <t>ヨボウ</t>
    </rPh>
    <phoneticPr fontId="27"/>
  </si>
  <si>
    <t>・指定地域密着型サービス</t>
    <rPh sb="1" eb="3">
      <t>シテイ</t>
    </rPh>
    <rPh sb="3" eb="8">
      <t>チミツ</t>
    </rPh>
    <phoneticPr fontId="27"/>
  </si>
  <si>
    <t>・指定地域密着型介護予防サービス</t>
    <rPh sb="1" eb="3">
      <t>シテイ</t>
    </rPh>
    <rPh sb="3" eb="8">
      <t>チミツ</t>
    </rPh>
    <rPh sb="8" eb="10">
      <t>カイゴ</t>
    </rPh>
    <rPh sb="10" eb="12">
      <t>ヨボウ</t>
    </rPh>
    <phoneticPr fontId="27"/>
  </si>
  <si>
    <t>・指定居宅介護支援</t>
    <rPh sb="1" eb="3">
      <t>シテイ</t>
    </rPh>
    <rPh sb="3" eb="5">
      <t>キョタク</t>
    </rPh>
    <rPh sb="5" eb="7">
      <t>カイゴ</t>
    </rPh>
    <rPh sb="7" eb="9">
      <t>シエン</t>
    </rPh>
    <phoneticPr fontId="27"/>
  </si>
  <si>
    <t>・指定介護予防支援</t>
    <rPh sb="1" eb="3">
      <t>シテイ</t>
    </rPh>
    <rPh sb="3" eb="5">
      <t>カイゴ</t>
    </rPh>
    <rPh sb="5" eb="7">
      <t>ヨボウ</t>
    </rPh>
    <rPh sb="7" eb="9">
      <t>シエン</t>
    </rPh>
    <phoneticPr fontId="27"/>
  </si>
  <si>
    <t>・介護保険３施設</t>
    <rPh sb="1" eb="3">
      <t>カイゴ</t>
    </rPh>
    <rPh sb="3" eb="5">
      <t>ホケン</t>
    </rPh>
    <rPh sb="6" eb="8">
      <t>シセツ</t>
    </rPh>
    <phoneticPr fontId="27"/>
  </si>
  <si>
    <t>権利金その他の金品を受領の状況</t>
    <rPh sb="0" eb="2">
      <t>ケンリ</t>
    </rPh>
    <rPh sb="2" eb="3">
      <t>キン</t>
    </rPh>
    <rPh sb="5" eb="6">
      <t>タ</t>
    </rPh>
    <rPh sb="7" eb="9">
      <t>キンピン</t>
    </rPh>
    <rPh sb="10" eb="12">
      <t>ジュリョウ</t>
    </rPh>
    <rPh sb="13" eb="15">
      <t>ジョウキョウ</t>
    </rPh>
    <phoneticPr fontId="27"/>
  </si>
  <si>
    <t>　短期利用特定施設入居者生活介護を受けている利用者のみならず、
当該特定施設の入居者からも、権利金その他の金品を受領していない。</t>
    <rPh sb="1" eb="3">
      <t>タンキ</t>
    </rPh>
    <rPh sb="3" eb="5">
      <t>リヨウ</t>
    </rPh>
    <rPh sb="5" eb="7">
      <t>トクテイ</t>
    </rPh>
    <rPh sb="7" eb="9">
      <t>シセツ</t>
    </rPh>
    <rPh sb="9" eb="12">
      <t>ニュウキョシャ</t>
    </rPh>
    <rPh sb="12" eb="14">
      <t>セイカツ</t>
    </rPh>
    <rPh sb="14" eb="16">
      <t>カイゴ</t>
    </rPh>
    <rPh sb="17" eb="18">
      <t>ウ</t>
    </rPh>
    <rPh sb="22" eb="25">
      <t>リヨウシャ</t>
    </rPh>
    <rPh sb="32" eb="34">
      <t>トウガイ</t>
    </rPh>
    <rPh sb="34" eb="36">
      <t>トクテイ</t>
    </rPh>
    <rPh sb="36" eb="38">
      <t>シセツ</t>
    </rPh>
    <rPh sb="39" eb="42">
      <t>ニュウキョシャ</t>
    </rPh>
    <rPh sb="46" eb="49">
      <t>ケンリキン</t>
    </rPh>
    <rPh sb="51" eb="52">
      <t>タ</t>
    </rPh>
    <rPh sb="53" eb="55">
      <t>キンピン</t>
    </rPh>
    <rPh sb="56" eb="58">
      <t>ジュリョウ</t>
    </rPh>
    <phoneticPr fontId="27"/>
  </si>
  <si>
    <t>適　・　否</t>
    <rPh sb="0" eb="1">
      <t>テキ</t>
    </rPh>
    <rPh sb="4" eb="5">
      <t>ヒ</t>
    </rPh>
    <phoneticPr fontId="27"/>
  </si>
  <si>
    <t>勧告等の有無</t>
    <rPh sb="0" eb="2">
      <t>カンコク</t>
    </rPh>
    <rPh sb="2" eb="3">
      <t>トウ</t>
    </rPh>
    <rPh sb="4" eb="6">
      <t>ウム</t>
    </rPh>
    <phoneticPr fontId="27"/>
  </si>
  <si>
    <t>該当する介護サービス事業について記載してください。</t>
    <rPh sb="0" eb="2">
      <t>ガイトウ</t>
    </rPh>
    <rPh sb="4" eb="6">
      <t>カイゴ</t>
    </rPh>
    <rPh sb="10" eb="12">
      <t>ジギョウ</t>
    </rPh>
    <rPh sb="16" eb="18">
      <t>キサイ</t>
    </rPh>
    <phoneticPr fontId="27"/>
  </si>
  <si>
    <t>　指定特定施設入居者生活介護事業について</t>
    <rPh sb="1" eb="3">
      <t>シテイ</t>
    </rPh>
    <rPh sb="3" eb="5">
      <t>トクテイ</t>
    </rPh>
    <rPh sb="5" eb="7">
      <t>シセツ</t>
    </rPh>
    <rPh sb="7" eb="10">
      <t>ニュウキョシャ</t>
    </rPh>
    <rPh sb="10" eb="12">
      <t>セイカツ</t>
    </rPh>
    <rPh sb="12" eb="14">
      <t>カイゴ</t>
    </rPh>
    <rPh sb="14" eb="16">
      <t>ジギョウ</t>
    </rPh>
    <phoneticPr fontId="27"/>
  </si>
  <si>
    <t>介護保険法第７６条の２第１項の規定による勧告，同条第３項の規定による命令</t>
    <rPh sb="0" eb="2">
      <t>カイゴ</t>
    </rPh>
    <rPh sb="2" eb="5">
      <t>ホケンホウ</t>
    </rPh>
    <rPh sb="5" eb="6">
      <t>ダイ</t>
    </rPh>
    <rPh sb="8" eb="9">
      <t>ジョウ</t>
    </rPh>
    <rPh sb="11" eb="12">
      <t>ダイ</t>
    </rPh>
    <rPh sb="13" eb="14">
      <t>コウ</t>
    </rPh>
    <rPh sb="15" eb="17">
      <t>キテイ</t>
    </rPh>
    <rPh sb="20" eb="22">
      <t>カンコク</t>
    </rPh>
    <rPh sb="23" eb="25">
      <t>ドウジョウ</t>
    </rPh>
    <rPh sb="25" eb="26">
      <t>ダイ</t>
    </rPh>
    <rPh sb="27" eb="28">
      <t>コウ</t>
    </rPh>
    <rPh sb="29" eb="31">
      <t>キテイ</t>
    </rPh>
    <rPh sb="34" eb="36">
      <t>メイレイ</t>
    </rPh>
    <phoneticPr fontId="27"/>
  </si>
  <si>
    <t>無</t>
    <rPh sb="0" eb="1">
      <t>ナシ</t>
    </rPh>
    <phoneticPr fontId="27"/>
  </si>
  <si>
    <t>・</t>
    <phoneticPr fontId="27"/>
  </si>
  <si>
    <t>有</t>
    <rPh sb="0" eb="1">
      <t>ア</t>
    </rPh>
    <phoneticPr fontId="27"/>
  </si>
  <si>
    <t>（受けた日：平成</t>
    <rPh sb="1" eb="2">
      <t>ウ</t>
    </rPh>
    <rPh sb="4" eb="5">
      <t>ヒ</t>
    </rPh>
    <rPh sb="6" eb="8">
      <t>ヘイセイ</t>
    </rPh>
    <phoneticPr fontId="27"/>
  </si>
  <si>
    <t>日）</t>
    <rPh sb="0" eb="1">
      <t>ニチ</t>
    </rPh>
    <phoneticPr fontId="27"/>
  </si>
  <si>
    <t>　指定地域密着型特定施設入居者生活介護事業について</t>
    <rPh sb="1" eb="3">
      <t>シテイ</t>
    </rPh>
    <rPh sb="3" eb="5">
      <t>チイキ</t>
    </rPh>
    <rPh sb="5" eb="8">
      <t>ミッチャクガタ</t>
    </rPh>
    <rPh sb="8" eb="10">
      <t>トクテイ</t>
    </rPh>
    <rPh sb="10" eb="12">
      <t>シセツ</t>
    </rPh>
    <rPh sb="12" eb="15">
      <t>ニュウキョシャ</t>
    </rPh>
    <rPh sb="15" eb="17">
      <t>セイカツ</t>
    </rPh>
    <rPh sb="17" eb="19">
      <t>カイゴ</t>
    </rPh>
    <rPh sb="19" eb="21">
      <t>ジギョウ</t>
    </rPh>
    <phoneticPr fontId="27"/>
  </si>
  <si>
    <t>介護保険法第７８条の９第１項の規定による勧告，同条第３項の規定による命令</t>
    <rPh sb="0" eb="2">
      <t>カイゴ</t>
    </rPh>
    <rPh sb="2" eb="5">
      <t>ホケンホウ</t>
    </rPh>
    <rPh sb="5" eb="6">
      <t>ダイ</t>
    </rPh>
    <rPh sb="8" eb="9">
      <t>ジョウ</t>
    </rPh>
    <rPh sb="11" eb="12">
      <t>ダイ</t>
    </rPh>
    <rPh sb="13" eb="14">
      <t>コウ</t>
    </rPh>
    <rPh sb="15" eb="17">
      <t>キテイ</t>
    </rPh>
    <rPh sb="20" eb="22">
      <t>カンコク</t>
    </rPh>
    <rPh sb="23" eb="25">
      <t>ドウジョウ</t>
    </rPh>
    <rPh sb="25" eb="26">
      <t>ダイ</t>
    </rPh>
    <rPh sb="27" eb="28">
      <t>コウ</t>
    </rPh>
    <rPh sb="29" eb="31">
      <t>キテイ</t>
    </rPh>
    <rPh sb="34" eb="36">
      <t>メイレイ</t>
    </rPh>
    <phoneticPr fontId="27"/>
  </si>
  <si>
    <t>↑</t>
    <phoneticPr fontId="27"/>
  </si>
  <si>
    <t>いずれかの勧告等を受けている場合は、当該勧告等を受けた日から５年以上経過していること。</t>
    <rPh sb="5" eb="7">
      <t>カンコク</t>
    </rPh>
    <rPh sb="7" eb="8">
      <t>トウ</t>
    </rPh>
    <rPh sb="9" eb="10">
      <t>ウ</t>
    </rPh>
    <rPh sb="14" eb="16">
      <t>バアイ</t>
    </rPh>
    <rPh sb="18" eb="20">
      <t>トウガイ</t>
    </rPh>
    <rPh sb="20" eb="22">
      <t>カンコク</t>
    </rPh>
    <rPh sb="22" eb="23">
      <t>トウ</t>
    </rPh>
    <rPh sb="24" eb="25">
      <t>ウ</t>
    </rPh>
    <rPh sb="27" eb="28">
      <t>ヒ</t>
    </rPh>
    <rPh sb="31" eb="32">
      <t>ネン</t>
    </rPh>
    <rPh sb="32" eb="34">
      <t>イジョウ</t>
    </rPh>
    <rPh sb="34" eb="36">
      <t>ケイカ</t>
    </rPh>
    <phoneticPr fontId="27"/>
  </si>
  <si>
    <t>該当する特定施設について記載してください。</t>
    <rPh sb="0" eb="2">
      <t>ガイトウ</t>
    </rPh>
    <rPh sb="4" eb="6">
      <t>トクテイ</t>
    </rPh>
    <rPh sb="6" eb="8">
      <t>シセツ</t>
    </rPh>
    <rPh sb="12" eb="14">
      <t>キサイ</t>
    </rPh>
    <phoneticPr fontId="27"/>
  </si>
  <si>
    <t>　有料老人ホームについて</t>
    <rPh sb="1" eb="3">
      <t>ユウリョウ</t>
    </rPh>
    <rPh sb="3" eb="5">
      <t>ロウジン</t>
    </rPh>
    <phoneticPr fontId="27"/>
  </si>
  <si>
    <t>老人福祉法第第２９条第１１項の規定による命令</t>
    <rPh sb="0" eb="2">
      <t>ロウジン</t>
    </rPh>
    <rPh sb="2" eb="5">
      <t>フクシホウ</t>
    </rPh>
    <rPh sb="5" eb="6">
      <t>ダイ</t>
    </rPh>
    <rPh sb="6" eb="7">
      <t>ダイ</t>
    </rPh>
    <rPh sb="9" eb="10">
      <t>ジョウ</t>
    </rPh>
    <rPh sb="10" eb="11">
      <t>ダイ</t>
    </rPh>
    <rPh sb="13" eb="14">
      <t>コウ</t>
    </rPh>
    <rPh sb="15" eb="17">
      <t>キテイ</t>
    </rPh>
    <rPh sb="20" eb="22">
      <t>メイレイ</t>
    </rPh>
    <phoneticPr fontId="27"/>
  </si>
  <si>
    <t>　軽費老人ホームについて</t>
    <rPh sb="1" eb="8">
      <t>ケイヒ</t>
    </rPh>
    <phoneticPr fontId="27"/>
  </si>
  <si>
    <t>社会福祉法第７１条の規程による命令</t>
    <rPh sb="0" eb="2">
      <t>シャカイ</t>
    </rPh>
    <rPh sb="2" eb="5">
      <t>フクシホウ</t>
    </rPh>
    <rPh sb="5" eb="6">
      <t>ダイ</t>
    </rPh>
    <rPh sb="8" eb="9">
      <t>ジョウ</t>
    </rPh>
    <rPh sb="10" eb="12">
      <t>キテイ</t>
    </rPh>
    <rPh sb="15" eb="17">
      <t>メイレイ</t>
    </rPh>
    <phoneticPr fontId="27"/>
  </si>
  <si>
    <t>　サービス付き高齢者向け住宅について</t>
    <rPh sb="5" eb="6">
      <t>ツ</t>
    </rPh>
    <rPh sb="7" eb="10">
      <t>コウレイシャ</t>
    </rPh>
    <rPh sb="10" eb="11">
      <t>ム</t>
    </rPh>
    <rPh sb="12" eb="14">
      <t>ジュウタク</t>
    </rPh>
    <phoneticPr fontId="27"/>
  </si>
  <si>
    <t>高齢者の居住の安定確保に関する法律第２５条各項の規定による指示</t>
    <rPh sb="0" eb="3">
      <t>コウレイシャ</t>
    </rPh>
    <rPh sb="4" eb="6">
      <t>キョジュウ</t>
    </rPh>
    <rPh sb="7" eb="9">
      <t>アンテイ</t>
    </rPh>
    <rPh sb="9" eb="11">
      <t>カクホ</t>
    </rPh>
    <rPh sb="12" eb="13">
      <t>カン</t>
    </rPh>
    <rPh sb="15" eb="17">
      <t>ホウリツ</t>
    </rPh>
    <rPh sb="17" eb="18">
      <t>ダイ</t>
    </rPh>
    <rPh sb="20" eb="21">
      <t>ジョウ</t>
    </rPh>
    <rPh sb="21" eb="23">
      <t>カクコウ</t>
    </rPh>
    <rPh sb="24" eb="26">
      <t>キテイ</t>
    </rPh>
    <rPh sb="29" eb="31">
      <t>シジ</t>
    </rPh>
    <phoneticPr fontId="27"/>
  </si>
  <si>
    <t>介護給付費算定に係る体制等に関する届出書</t>
    <rPh sb="17" eb="20">
      <t>トドケデショ</t>
    </rPh>
    <phoneticPr fontId="3"/>
  </si>
  <si>
    <t>所在地</t>
    <phoneticPr fontId="3"/>
  </si>
  <si>
    <t>名　称</t>
    <phoneticPr fontId="3"/>
  </si>
  <si>
    <t>このことについて、関係書類を添えて以下のとおり届け出ます。</t>
    <phoneticPr fontId="3"/>
  </si>
  <si>
    <t>事業所所在地市町村番号</t>
    <phoneticPr fontId="3"/>
  </si>
  <si>
    <t>指定</t>
    <rPh sb="0" eb="2">
      <t>シテイ</t>
    </rPh>
    <phoneticPr fontId="3"/>
  </si>
  <si>
    <t>年月日</t>
    <rPh sb="1" eb="3">
      <t>ガッピ</t>
    </rPh>
    <phoneticPr fontId="3"/>
  </si>
  <si>
    <t>自主点検したもの（チェック済）を提出すること。</t>
    <phoneticPr fontId="2"/>
  </si>
  <si>
    <t>介護給付費算定に係る体制等に関する届出書＜別紙３－２＞</t>
    <rPh sb="21" eb="23">
      <t>ベッシ</t>
    </rPh>
    <phoneticPr fontId="2"/>
  </si>
  <si>
    <t>＜別紙３－２＞（鑑）の特記事項欄にLIFE登録日を記入すること。</t>
    <rPh sb="1" eb="3">
      <t>ベッシ</t>
    </rPh>
    <rPh sb="8" eb="9">
      <t>カガミ</t>
    </rPh>
    <rPh sb="11" eb="13">
      <t>トッキ</t>
    </rPh>
    <rPh sb="13" eb="15">
      <t>ジコウ</t>
    </rPh>
    <rPh sb="15" eb="16">
      <t>ラン</t>
    </rPh>
    <rPh sb="21" eb="24">
      <t>トウロクビ</t>
    </rPh>
    <rPh sb="25" eb="27">
      <t>キニュウ</t>
    </rPh>
    <phoneticPr fontId="3"/>
  </si>
  <si>
    <t>＜特記事項３－２＞（鑑）の特記事項欄に、左記の提出日を記入すること</t>
    <rPh sb="1" eb="3">
      <t>トッキ</t>
    </rPh>
    <rPh sb="3" eb="5">
      <t>ジコウ</t>
    </rPh>
    <rPh sb="10" eb="11">
      <t>カガミ</t>
    </rPh>
    <rPh sb="13" eb="15">
      <t>トッキ</t>
    </rPh>
    <rPh sb="15" eb="17">
      <t>ジコウ</t>
    </rPh>
    <rPh sb="17" eb="18">
      <t>ラン</t>
    </rPh>
    <rPh sb="20" eb="21">
      <t>ヒダリ</t>
    </rPh>
    <rPh sb="21" eb="22">
      <t>シルシ</t>
    </rPh>
    <rPh sb="23" eb="25">
      <t>テイシュツ</t>
    </rPh>
    <rPh sb="25" eb="26">
      <t>ビ</t>
    </rPh>
    <rPh sb="27" eb="29">
      <t>キニュウ</t>
    </rPh>
    <phoneticPr fontId="3"/>
  </si>
  <si>
    <t>本チェック表</t>
    <rPh sb="0" eb="1">
      <t>ホン</t>
    </rPh>
    <rPh sb="5" eb="6">
      <t>ヒョウ</t>
    </rPh>
    <phoneticPr fontId="3"/>
  </si>
  <si>
    <t>介護給付費算定に係る体制等状況一覧表＜別紙1-3-2＞</t>
    <rPh sb="0" eb="2">
      <t>カイゴ</t>
    </rPh>
    <rPh sb="2" eb="5">
      <t>キュウフヒ</t>
    </rPh>
    <rPh sb="5" eb="7">
      <t>サンテイ</t>
    </rPh>
    <rPh sb="8" eb="9">
      <t>カカ</t>
    </rPh>
    <rPh sb="10" eb="12">
      <t>タイセイ</t>
    </rPh>
    <rPh sb="12" eb="13">
      <t>トウ</t>
    </rPh>
    <rPh sb="13" eb="15">
      <t>ジョウキョウ</t>
    </rPh>
    <rPh sb="15" eb="17">
      <t>イチラン</t>
    </rPh>
    <rPh sb="17" eb="18">
      <t>ヒョウ</t>
    </rPh>
    <rPh sb="19" eb="21">
      <t>ベッシ</t>
    </rPh>
    <phoneticPr fontId="3"/>
  </si>
  <si>
    <t>別シートの「備考（1-3-2）」も必ず確認すること。</t>
    <rPh sb="0" eb="1">
      <t>ベツ</t>
    </rPh>
    <rPh sb="6" eb="8">
      <t>ビコウ</t>
    </rPh>
    <rPh sb="17" eb="18">
      <t>カナラ</t>
    </rPh>
    <rPh sb="19" eb="21">
      <t>カクニン</t>
    </rPh>
    <phoneticPr fontId="3"/>
  </si>
  <si>
    <t>介護給付費算定に係る体制等に関する変更に伴い、改正したもの。介護の内容・利用料金の変更等について記載が必要。改正がない場合は提出不要。</t>
    <rPh sb="0" eb="2">
      <t>カイゴ</t>
    </rPh>
    <rPh sb="2" eb="5">
      <t>キュウフヒ</t>
    </rPh>
    <rPh sb="5" eb="7">
      <t>サンテイ</t>
    </rPh>
    <rPh sb="8" eb="9">
      <t>カカ</t>
    </rPh>
    <rPh sb="10" eb="12">
      <t>タイセイ</t>
    </rPh>
    <rPh sb="12" eb="13">
      <t>トウ</t>
    </rPh>
    <rPh sb="14" eb="15">
      <t>カン</t>
    </rPh>
    <rPh sb="17" eb="19">
      <t>ヘンコウ</t>
    </rPh>
    <rPh sb="20" eb="21">
      <t>トモナ</t>
    </rPh>
    <rPh sb="23" eb="25">
      <t>カイセイ</t>
    </rPh>
    <rPh sb="30" eb="32">
      <t>カイゴ</t>
    </rPh>
    <rPh sb="33" eb="35">
      <t>ナイヨウ</t>
    </rPh>
    <rPh sb="36" eb="38">
      <t>リヨウ</t>
    </rPh>
    <rPh sb="38" eb="40">
      <t>リョウキン</t>
    </rPh>
    <rPh sb="41" eb="43">
      <t>ヘンコウ</t>
    </rPh>
    <rPh sb="43" eb="44">
      <t>トウ</t>
    </rPh>
    <rPh sb="48" eb="50">
      <t>キサイ</t>
    </rPh>
    <rPh sb="51" eb="53">
      <t>ヒツヨウ</t>
    </rPh>
    <rPh sb="54" eb="56">
      <t>カイセイ</t>
    </rPh>
    <rPh sb="59" eb="61">
      <t>バアイ</t>
    </rPh>
    <rPh sb="62" eb="64">
      <t>テイシュツ</t>
    </rPh>
    <rPh sb="64" eb="66">
      <t>フヨウ</t>
    </rPh>
    <phoneticPr fontId="3"/>
  </si>
  <si>
    <t>導入後から３月以上、継続して定期的に実施していることがわかるようにすること。
※加算Ⅱの場合は、導入後から３月未満でも可。</t>
    <rPh sb="0" eb="3">
      <t>ドウニュウゴ</t>
    </rPh>
    <rPh sb="6" eb="7">
      <t>ツキ</t>
    </rPh>
    <rPh sb="7" eb="9">
      <t>イジョウ</t>
    </rPh>
    <rPh sb="10" eb="12">
      <t>ケイゾク</t>
    </rPh>
    <rPh sb="14" eb="17">
      <t>テイキテキ</t>
    </rPh>
    <rPh sb="18" eb="20">
      <t>ジッシ</t>
    </rPh>
    <rPh sb="40" eb="42">
      <t>カサン</t>
    </rPh>
    <rPh sb="44" eb="46">
      <t>バアイ</t>
    </rPh>
    <rPh sb="48" eb="50">
      <t>ドウニュウ</t>
    </rPh>
    <rPh sb="50" eb="51">
      <t>ゴ</t>
    </rPh>
    <rPh sb="54" eb="55">
      <t>ツキ</t>
    </rPh>
    <rPh sb="55" eb="57">
      <t>ミマン</t>
    </rPh>
    <rPh sb="59" eb="60">
      <t>カ</t>
    </rPh>
    <phoneticPr fontId="3"/>
  </si>
  <si>
    <t>加算Ⅰを算定する場合。
導入前後で各指標の改善状況等の調査結果がわかるようにすること。</t>
    <rPh sb="0" eb="2">
      <t>カサン</t>
    </rPh>
    <rPh sb="4" eb="6">
      <t>サンテイ</t>
    </rPh>
    <rPh sb="8" eb="10">
      <t>バアイ</t>
    </rPh>
    <rPh sb="12" eb="14">
      <t>ドウニュウ</t>
    </rPh>
    <rPh sb="14" eb="16">
      <t>ゼンゴ</t>
    </rPh>
    <rPh sb="17" eb="18">
      <t>カク</t>
    </rPh>
    <rPh sb="18" eb="20">
      <t>シヒョウ</t>
    </rPh>
    <rPh sb="21" eb="26">
      <t>カイゼンジョウキョウトウ</t>
    </rPh>
    <rPh sb="27" eb="31">
      <t>チョウサケッカ</t>
    </rPh>
    <phoneticPr fontId="3"/>
  </si>
  <si>
    <t>電子申請届出システムによる届出ができない理由</t>
    <rPh sb="0" eb="2">
      <t>デンシ</t>
    </rPh>
    <rPh sb="2" eb="4">
      <t>シンセイ</t>
    </rPh>
    <rPh sb="4" eb="6">
      <t>トドケデ</t>
    </rPh>
    <rPh sb="13" eb="15">
      <t>トドケデ</t>
    </rPh>
    <rPh sb="20" eb="22">
      <t>リユウ</t>
    </rPh>
    <phoneticPr fontId="3"/>
  </si>
  <si>
    <t>ＧｂｉｚＩＤの取得等の事前準備が困難（困難である理由：  　　　　　）</t>
    <rPh sb="7" eb="9">
      <t>シュトク</t>
    </rPh>
    <rPh sb="9" eb="10">
      <t>トウ</t>
    </rPh>
    <rPh sb="11" eb="13">
      <t>ジゼン</t>
    </rPh>
    <rPh sb="13" eb="15">
      <t>ジュンビ</t>
    </rPh>
    <rPh sb="16" eb="18">
      <t>コンナン</t>
    </rPh>
    <rPh sb="19" eb="21">
      <t>コンナン</t>
    </rPh>
    <rPh sb="24" eb="26">
      <t>リユウ</t>
    </rPh>
    <phoneticPr fontId="3"/>
  </si>
  <si>
    <t>その他（　　　　　　　　　　　　　　　　　　　　　　　　　　　　　　　　　　　　　　　　　）</t>
    <rPh sb="2" eb="3">
      <t>タ</t>
    </rPh>
    <phoneticPr fontId="3"/>
  </si>
  <si>
    <t>備考　（別紙１－３ー２）地域密着型サービス・地域密着型介護予防サービス</t>
    <rPh sb="0" eb="2">
      <t>ビコウ</t>
    </rPh>
    <rPh sb="12" eb="14">
      <t>チイキ</t>
    </rPh>
    <rPh sb="14" eb="17">
      <t>ミッチャクガタ</t>
    </rPh>
    <rPh sb="22" eb="24">
      <t>チイキ</t>
    </rPh>
    <rPh sb="24" eb="27">
      <t>ミッチャクガタ</t>
    </rPh>
    <rPh sb="27" eb="29">
      <t>カイゴ</t>
    </rPh>
    <rPh sb="29" eb="31">
      <t>ヨボウ</t>
    </rPh>
    <phoneticPr fontId="3"/>
  </si>
  <si>
    <t>身体拘束廃止取組の有無</t>
  </si>
  <si>
    <t>１ 減算型</t>
  </si>
  <si>
    <t>※郵送により提出する場合のみ記載してください。
※電子申請届出システムで届出を行う場合は、審査状況をご確認いただけますが、郵送で提出の場合は、審査結果の通知等はありません。</t>
    <rPh sb="1" eb="3">
      <t>ユウソウ</t>
    </rPh>
    <rPh sb="6" eb="8">
      <t>テイシュツ</t>
    </rPh>
    <rPh sb="10" eb="12">
      <t>バアイ</t>
    </rPh>
    <rPh sb="14" eb="16">
      <t>キサイ</t>
    </rPh>
    <rPh sb="25" eb="27">
      <t>デンシ</t>
    </rPh>
    <rPh sb="27" eb="29">
      <t>シンセイ</t>
    </rPh>
    <rPh sb="29" eb="31">
      <t>トドケデ</t>
    </rPh>
    <rPh sb="36" eb="38">
      <t>トドケデ</t>
    </rPh>
    <rPh sb="39" eb="40">
      <t>オコナ</t>
    </rPh>
    <rPh sb="41" eb="43">
      <t>バアイ</t>
    </rPh>
    <rPh sb="45" eb="47">
      <t>シンサ</t>
    </rPh>
    <rPh sb="47" eb="49">
      <t>ジョウキョウ</t>
    </rPh>
    <rPh sb="51" eb="53">
      <t>カクニン</t>
    </rPh>
    <rPh sb="61" eb="63">
      <t>ユウソウ</t>
    </rPh>
    <rPh sb="64" eb="66">
      <t>テイシュツ</t>
    </rPh>
    <rPh sb="67" eb="69">
      <t>バアイ</t>
    </rPh>
    <rPh sb="71" eb="73">
      <t>シンサ</t>
    </rPh>
    <rPh sb="73" eb="75">
      <t>ケッカ</t>
    </rPh>
    <rPh sb="76" eb="78">
      <t>ツウチ</t>
    </rPh>
    <rPh sb="78" eb="79">
      <t>トウ</t>
    </rPh>
    <phoneticPr fontId="3"/>
  </si>
  <si>
    <t>（あて先）行橋市長</t>
    <rPh sb="3" eb="4">
      <t>サキ</t>
    </rPh>
    <rPh sb="5" eb="7">
      <t>ユクハシ</t>
    </rPh>
    <rPh sb="7" eb="9">
      <t>シチョウ</t>
    </rPh>
    <phoneticPr fontId="3"/>
  </si>
  <si>
    <t>行橋市長</t>
    <rPh sb="0" eb="2">
      <t>ユクハシ</t>
    </rPh>
    <rPh sb="2" eb="4">
      <t>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</si>
</sst>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0&quot;人&quot;"/>
    <numFmt numFmtId="178" formatCode="#,##0&quot;人&quot;"/>
    <numFmt numFmtId="179" formatCode="#,##0.##"/>
    <numFmt numFmtId="180" formatCode="#,##0.0#"/>
    <numFmt numFmtId="181" formatCode="0.0_ "/>
    <numFmt numFmtId="182" formatCode="####&quot;年&quot;"/>
    <numFmt numFmtId="183" formatCode="#,##0.0;[Red]\-#,##0.0"/>
    <numFmt numFmtId="184" formatCode="0.0%"/>
    <numFmt numFmtId="185" formatCode="[&lt;=999]000;[&lt;=9999]000\-00;000\-0000"/>
    <numFmt numFmtId="186" formatCode="0.00_ "/>
  </numFmts>
  <fonts count="71"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9"/>
      <name val="ＭＳ Ｐゴシック"/>
      <family val="3"/>
      <charset val="128"/>
    </font>
    <font>
      <sz val="12"/>
      <name val="ＭＳ Ｐゴシック"/>
      <family val="3"/>
      <charset val="128"/>
    </font>
    <font>
      <sz val="6"/>
      <name val="ＭＳ 明朝"/>
      <family val="1"/>
      <charset val="128"/>
    </font>
    <font>
      <sz val="8"/>
      <name val="ＭＳ 明朝"/>
      <family val="1"/>
      <charset val="128"/>
    </font>
    <font>
      <sz val="9"/>
      <name val="ＭＳ Ｐ明朝"/>
      <family val="1"/>
      <charset val="128"/>
    </font>
    <font>
      <sz val="11"/>
      <name val="ＭＳ Ｐゴシック"/>
      <family val="3"/>
      <charset val="128"/>
    </font>
    <font>
      <sz val="8"/>
      <name val="ＭＳ Ｐゴシック"/>
      <family val="3"/>
      <charset val="128"/>
    </font>
    <font>
      <sz val="8"/>
      <name val="ＭＳ Ｐ明朝"/>
      <family val="1"/>
      <charset val="128"/>
    </font>
    <font>
      <b/>
      <sz val="8"/>
      <name val="ＭＳ Ｐ明朝"/>
      <family val="1"/>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u/>
      <sz val="11"/>
      <name val="HGSｺﾞｼｯｸM"/>
      <family val="3"/>
      <charset val="128"/>
    </font>
    <font>
      <sz val="10.5"/>
      <name val="ＭＳ 明朝"/>
      <family val="1"/>
      <charset val="128"/>
    </font>
    <font>
      <sz val="10.5"/>
      <name val="HGSｺﾞｼｯｸM"/>
      <family val="3"/>
      <charset val="128"/>
    </font>
    <font>
      <sz val="20"/>
      <name val="HGSｺﾞｼｯｸM"/>
      <family val="3"/>
      <charset val="128"/>
    </font>
    <font>
      <sz val="12"/>
      <name val="HGPｺﾞｼｯｸE"/>
      <family val="3"/>
      <charset val="128"/>
    </font>
    <font>
      <sz val="11"/>
      <color theme="1"/>
      <name val="游ゴシック"/>
      <family val="3"/>
      <charset val="128"/>
      <scheme val="minor"/>
    </font>
    <font>
      <sz val="11"/>
      <color indexed="8"/>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8"/>
      <color theme="1"/>
      <name val="游ゴシック"/>
      <family val="3"/>
      <charset val="128"/>
      <scheme val="minor"/>
    </font>
    <font>
      <sz val="9"/>
      <color theme="1"/>
      <name val="游ゴシック"/>
      <family val="3"/>
      <charset val="128"/>
      <scheme val="minor"/>
    </font>
    <font>
      <strike/>
      <sz val="10"/>
      <name val="HGSｺﾞｼｯｸM"/>
      <family val="3"/>
      <charset val="128"/>
    </font>
    <font>
      <sz val="8"/>
      <name val="HGSｺﾞｼｯｸM"/>
      <family val="3"/>
      <charset val="128"/>
    </font>
    <font>
      <b/>
      <sz val="11"/>
      <name val="HGSｺﾞｼｯｸM"/>
      <family val="3"/>
      <charset val="128"/>
    </font>
    <font>
      <u/>
      <sz val="8"/>
      <color indexed="10"/>
      <name val="HGSｺﾞｼｯｸM"/>
      <family val="3"/>
      <charset val="128"/>
    </font>
    <font>
      <sz val="9"/>
      <name val="HGSｺﾞｼｯｸM"/>
      <family val="3"/>
      <charset val="128"/>
    </font>
    <font>
      <strike/>
      <sz val="9"/>
      <color rgb="FFFF0000"/>
      <name val="HGSｺﾞｼｯｸM"/>
      <family val="3"/>
      <charset val="128"/>
    </font>
    <font>
      <sz val="11"/>
      <color rgb="FFFF0000"/>
      <name val="HGSｺﾞｼｯｸM"/>
      <family val="3"/>
      <charset val="128"/>
    </font>
    <font>
      <sz val="10"/>
      <name val="ＭＳ Ｐゴシック"/>
      <family val="3"/>
      <charset val="128"/>
    </font>
    <font>
      <sz val="11"/>
      <name val="ＭＳ Ｐ明朝"/>
      <family val="1"/>
      <charset val="128"/>
    </font>
    <font>
      <b/>
      <sz val="8"/>
      <name val="ＭＳ 明朝"/>
      <family val="1"/>
      <charset val="128"/>
    </font>
    <font>
      <strike/>
      <sz val="11"/>
      <color rgb="FFFF0000"/>
      <name val="ＭＳ Ｐゴシック"/>
      <family val="3"/>
      <charset val="128"/>
    </font>
    <font>
      <strike/>
      <sz val="10"/>
      <color rgb="FFFF0000"/>
      <name val="ＭＳ Ｐゴシック"/>
      <family val="3"/>
      <charset val="128"/>
    </font>
    <font>
      <sz val="11"/>
      <color rgb="FFFF0000"/>
      <name val="ＭＳ Ｐゴシック"/>
      <family val="3"/>
      <charset val="128"/>
    </font>
    <font>
      <sz val="11"/>
      <color theme="1"/>
      <name val="ＭＳ Ｐゴシック"/>
      <family val="3"/>
      <charset val="128"/>
    </font>
    <font>
      <sz val="10"/>
      <color theme="1"/>
      <name val="ＭＳ Ｐゴシック"/>
      <family val="3"/>
      <charset val="128"/>
    </font>
    <font>
      <sz val="10.5"/>
      <color theme="1"/>
      <name val="ＭＳ Ｐゴシック"/>
      <family val="3"/>
      <charset val="128"/>
    </font>
    <font>
      <u/>
      <sz val="11"/>
      <color theme="1"/>
      <name val="ＭＳ Ｐゴシック"/>
      <family val="3"/>
      <charset val="128"/>
    </font>
    <font>
      <sz val="9"/>
      <color rgb="FFFF0000"/>
      <name val="游ゴシック"/>
      <family val="3"/>
      <charset val="128"/>
      <scheme val="minor"/>
    </font>
    <font>
      <sz val="8"/>
      <color rgb="FFFF0000"/>
      <name val="游ゴシック"/>
      <family val="3"/>
      <charset val="128"/>
      <scheme val="minor"/>
    </font>
    <font>
      <b/>
      <sz val="9"/>
      <color rgb="FFFF0000"/>
      <name val="游ゴシック"/>
      <family val="3"/>
      <charset val="128"/>
      <scheme val="minor"/>
    </font>
  </fonts>
  <fills count="11">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indexed="42"/>
        <bgColor indexed="64"/>
      </patternFill>
    </fill>
    <fill>
      <patternFill patternType="solid">
        <fgColor indexed="9"/>
        <bgColor indexed="64"/>
      </patternFill>
    </fill>
    <fill>
      <patternFill patternType="solid">
        <fgColor theme="0" tint="-0.14999847407452621"/>
        <bgColor indexed="64"/>
      </patternFill>
    </fill>
    <fill>
      <patternFill patternType="solid">
        <fgColor rgb="FFCCFFFF"/>
        <bgColor indexed="64"/>
      </patternFill>
    </fill>
    <fill>
      <patternFill patternType="solid">
        <fgColor theme="0" tint="-4.9989318521683403E-2"/>
        <bgColor indexed="64"/>
      </patternFill>
    </fill>
  </fills>
  <borders count="205">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dotted">
        <color indexed="64"/>
      </bottom>
      <diagonal/>
    </border>
    <border>
      <left/>
      <right/>
      <top/>
      <bottom style="dotted">
        <color indexed="64"/>
      </bottom>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diagonal style="hair">
        <color indexed="64"/>
      </diagonal>
    </border>
    <border>
      <left style="thin">
        <color indexed="64"/>
      </left>
      <right style="thin">
        <color indexed="64"/>
      </right>
      <top style="hair">
        <color indexed="64"/>
      </top>
      <bottom/>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hair">
        <color indexed="64"/>
      </bottom>
      <diagonal style="hair">
        <color indexed="64"/>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hair">
        <color indexed="64"/>
      </bottom>
      <diagonal style="thin">
        <color indexed="64"/>
      </diagonal>
    </border>
    <border>
      <left style="thin">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diagonalUp="1" diagonalDown="1">
      <left style="thin">
        <color indexed="64"/>
      </left>
      <right style="thin">
        <color indexed="64"/>
      </right>
      <top style="hair">
        <color indexed="64"/>
      </top>
      <bottom style="hair">
        <color indexed="64"/>
      </bottom>
      <diagonal style="thin">
        <color indexed="64"/>
      </diagonal>
    </border>
    <border diagonalUp="1" diagonalDown="1">
      <left/>
      <right style="thin">
        <color indexed="64"/>
      </right>
      <top style="hair">
        <color indexed="64"/>
      </top>
      <bottom style="hair">
        <color indexed="64"/>
      </bottom>
      <diagonal style="thin">
        <color indexed="64"/>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thin">
        <color indexed="64"/>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diagonalUp="1">
      <left style="thin">
        <color indexed="64"/>
      </left>
      <right style="thin">
        <color indexed="64"/>
      </right>
      <top style="thin">
        <color indexed="64"/>
      </top>
      <bottom/>
      <diagonal style="thin">
        <color rgb="FFFF0000"/>
      </diagonal>
    </border>
    <border diagonalUp="1">
      <left style="thin">
        <color indexed="64"/>
      </left>
      <right style="thin">
        <color indexed="64"/>
      </right>
      <top/>
      <bottom style="thin">
        <color indexed="64"/>
      </bottom>
      <diagonal style="thin">
        <color rgb="FFFF0000"/>
      </diagonal>
    </border>
  </borders>
  <cellStyleXfs count="17">
    <xf numFmtId="0" fontId="0" fillId="0" borderId="0">
      <alignment vertical="center"/>
    </xf>
    <xf numFmtId="38" fontId="17" fillId="0" borderId="0" applyFont="0" applyFill="0" applyBorder="0" applyAlignment="0" applyProtection="0">
      <alignment vertical="center"/>
    </xf>
    <xf numFmtId="0" fontId="28"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43" fillId="0" borderId="0">
      <alignment vertical="center"/>
    </xf>
    <xf numFmtId="38" fontId="43" fillId="0" borderId="0" applyFont="0" applyFill="0" applyBorder="0" applyAlignment="0" applyProtection="0">
      <alignment vertical="center"/>
    </xf>
    <xf numFmtId="9" fontId="43" fillId="0" borderId="0" applyFont="0" applyFill="0" applyBorder="0" applyAlignment="0" applyProtection="0">
      <alignment vertical="center"/>
    </xf>
    <xf numFmtId="38" fontId="30" fillId="0" borderId="0" applyFont="0" applyFill="0" applyBorder="0" applyAlignment="0" applyProtection="0">
      <alignment vertical="center"/>
    </xf>
    <xf numFmtId="0" fontId="30" fillId="0" borderId="0">
      <alignment vertical="center"/>
    </xf>
    <xf numFmtId="0" fontId="28" fillId="0" borderId="0">
      <alignment vertical="center"/>
    </xf>
    <xf numFmtId="0" fontId="30" fillId="0" borderId="0"/>
    <xf numFmtId="0" fontId="30" fillId="0" borderId="0">
      <alignment vertical="center"/>
    </xf>
  </cellStyleXfs>
  <cellXfs count="1473">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6"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Alignment="1" applyProtection="1">
      <alignment horizontal="center" vertical="center" shrinkToFit="1"/>
      <protection locked="0"/>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4" fillId="3" borderId="0" xfId="0" applyFont="1" applyFill="1">
      <alignment vertical="center"/>
    </xf>
    <xf numFmtId="0" fontId="10" fillId="3" borderId="0" xfId="0" applyFont="1" applyFill="1">
      <alignment vertical="center"/>
    </xf>
    <xf numFmtId="0" fontId="10" fillId="3" borderId="0" xfId="0" applyFont="1" applyFill="1" applyAlignment="1">
      <alignment horizontal="center" vertical="center"/>
    </xf>
    <xf numFmtId="0" fontId="5" fillId="3" borderId="0" xfId="0" applyFont="1" applyFill="1" applyAlignment="1">
      <alignment horizontal="center" vertical="center" wrapText="1"/>
    </xf>
    <xf numFmtId="1" fontId="5" fillId="3" borderId="0" xfId="0" applyNumberFormat="1" applyFont="1" applyFill="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lignment horizontal="left" vertical="center"/>
    </xf>
    <xf numFmtId="0" fontId="20" fillId="3" borderId="0" xfId="0" applyFont="1" applyFill="1" applyAlignment="1">
      <alignment horizontal="center" vertical="center"/>
    </xf>
    <xf numFmtId="0" fontId="20" fillId="3" borderId="0" xfId="0" applyFont="1" applyFill="1">
      <alignment vertical="center"/>
    </xf>
    <xf numFmtId="0" fontId="20" fillId="3" borderId="0" xfId="0" applyFont="1" applyFill="1" applyAlignment="1">
      <alignment horizontal="left" vertical="center"/>
    </xf>
    <xf numFmtId="0" fontId="21"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Font="1" applyFill="1" applyBorder="1" applyAlignment="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8" xfId="0" applyFont="1" applyBorder="1">
      <alignment vertical="center"/>
    </xf>
    <xf numFmtId="0" fontId="5" fillId="0" borderId="49" xfId="0" applyFont="1" applyBorder="1">
      <alignment vertical="center"/>
    </xf>
    <xf numFmtId="0" fontId="5" fillId="0" borderId="7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46" xfId="0" applyFont="1" applyBorder="1">
      <alignment vertical="center"/>
    </xf>
    <xf numFmtId="0" fontId="5" fillId="0" borderId="6" xfId="0" applyFont="1" applyBorder="1">
      <alignment vertical="center"/>
    </xf>
    <xf numFmtId="0" fontId="5" fillId="0" borderId="55" xfId="0" applyFont="1" applyBorder="1">
      <alignment vertical="center"/>
    </xf>
    <xf numFmtId="0" fontId="5" fillId="0" borderId="41" xfId="0" applyFont="1" applyBorder="1">
      <alignment vertical="center"/>
    </xf>
    <xf numFmtId="0" fontId="5" fillId="0" borderId="56" xfId="0" applyFont="1" applyBorder="1">
      <alignment vertical="center"/>
    </xf>
    <xf numFmtId="0" fontId="5" fillId="0" borderId="72" xfId="0" applyFont="1" applyBorder="1">
      <alignment vertical="center"/>
    </xf>
    <xf numFmtId="0" fontId="1" fillId="3" borderId="0" xfId="0" applyFont="1" applyFill="1" applyAlignment="1" applyProtection="1">
      <alignment horizontal="center" vertical="center" wrapText="1"/>
      <protection locked="0"/>
    </xf>
    <xf numFmtId="0" fontId="1" fillId="3" borderId="0" xfId="0" applyFont="1" applyFill="1" applyAlignment="1">
      <alignment horizontal="center" vertical="center" wrapText="1"/>
    </xf>
    <xf numFmtId="1" fontId="1" fillId="3" borderId="0" xfId="0" applyNumberFormat="1" applyFont="1" applyFill="1" applyAlignment="1">
      <alignment horizontal="center" vertical="center" wrapText="1"/>
    </xf>
    <xf numFmtId="0" fontId="1" fillId="0" borderId="0" xfId="0" applyFont="1" applyAlignment="1">
      <alignment horizontal="centerContinuous" vertical="center"/>
    </xf>
    <xf numFmtId="0" fontId="1" fillId="0" borderId="0" xfId="0" applyFont="1" applyAlignment="1">
      <alignment horizontal="center" vertical="center"/>
    </xf>
    <xf numFmtId="0" fontId="1" fillId="3" borderId="0" xfId="0" applyFont="1" applyFill="1" applyAlignment="1" applyProtection="1">
      <alignment horizontal="center" vertical="center" shrinkToFit="1"/>
      <protection locked="0"/>
    </xf>
    <xf numFmtId="0" fontId="1" fillId="3" borderId="0" xfId="0" applyFont="1" applyFill="1" applyAlignment="1" applyProtection="1">
      <alignment horizontal="left" vertical="center" wrapText="1"/>
      <protection locked="0"/>
    </xf>
    <xf numFmtId="0" fontId="1" fillId="3" borderId="0" xfId="0" applyFont="1" applyFill="1">
      <alignment vertical="center"/>
    </xf>
    <xf numFmtId="0" fontId="1" fillId="3" borderId="0" xfId="0" applyFont="1" applyFill="1" applyAlignment="1">
      <alignment horizontal="center" vertical="center"/>
    </xf>
    <xf numFmtId="0" fontId="1" fillId="0" borderId="0" xfId="0" applyFont="1" applyAlignment="1">
      <alignment horizontal="right" vertical="center"/>
    </xf>
    <xf numFmtId="179" fontId="1" fillId="0" borderId="0" xfId="0" applyNumberFormat="1" applyFont="1">
      <alignment vertical="center"/>
    </xf>
    <xf numFmtId="0" fontId="1" fillId="0" borderId="8" xfId="0" applyFont="1" applyBorder="1" applyAlignment="1">
      <alignment horizontal="center"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8" fillId="3" borderId="1" xfId="0" applyFont="1" applyFill="1" applyBorder="1" applyAlignment="1">
      <alignment horizontal="center" vertical="center" shrinkToFit="1"/>
    </xf>
    <xf numFmtId="0" fontId="8" fillId="3" borderId="31"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0" fontId="8" fillId="3" borderId="32" xfId="0" applyFont="1" applyFill="1" applyBorder="1" applyAlignment="1">
      <alignment horizontal="center" vertical="center" shrinkToFit="1"/>
    </xf>
    <xf numFmtId="0" fontId="8" fillId="3" borderId="44" xfId="0" applyFont="1" applyFill="1" applyBorder="1" applyAlignment="1">
      <alignment horizontal="center" vertical="center" shrinkToFit="1"/>
    </xf>
    <xf numFmtId="0" fontId="9" fillId="0" borderId="0" xfId="0" applyFont="1" applyAlignment="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5" fillId="0" borderId="95" xfId="0" applyFont="1" applyBorder="1">
      <alignment vertical="center"/>
    </xf>
    <xf numFmtId="0" fontId="5" fillId="0" borderId="96" xfId="0" applyFont="1" applyBorder="1">
      <alignment vertical="center"/>
    </xf>
    <xf numFmtId="0" fontId="5" fillId="0" borderId="92" xfId="0" applyFont="1" applyBorder="1">
      <alignment vertical="center"/>
    </xf>
    <xf numFmtId="0" fontId="5" fillId="0" borderId="5" xfId="0" applyFont="1" applyBorder="1">
      <alignment vertical="center"/>
    </xf>
    <xf numFmtId="0" fontId="5" fillId="0" borderId="97" xfId="0" applyFont="1" applyBorder="1">
      <alignment vertical="center"/>
    </xf>
    <xf numFmtId="0" fontId="5" fillId="0" borderId="71" xfId="0" applyFont="1" applyBorder="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lignment horizontal="center" vertical="center" shrinkToFit="1"/>
    </xf>
    <xf numFmtId="0" fontId="8" fillId="3" borderId="22" xfId="0" applyFont="1" applyFill="1" applyBorder="1" applyAlignment="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25" fillId="0" borderId="0" xfId="3" applyFont="1">
      <alignment vertical="center"/>
    </xf>
    <xf numFmtId="0" fontId="25" fillId="0" borderId="0" xfId="4" applyFont="1">
      <alignment vertical="center"/>
    </xf>
    <xf numFmtId="0" fontId="25" fillId="0" borderId="0" xfId="5" applyFont="1" applyAlignment="1">
      <alignment horizontal="left" vertical="center"/>
    </xf>
    <xf numFmtId="0" fontId="25" fillId="0" borderId="0" xfId="3" applyFont="1" applyAlignment="1">
      <alignment horizontal="center" vertical="center"/>
    </xf>
    <xf numFmtId="0" fontId="25" fillId="0" borderId="0" xfId="3" applyFont="1" applyAlignment="1">
      <alignment horizontal="left" vertical="center"/>
    </xf>
    <xf numFmtId="0" fontId="25" fillId="0" borderId="0" xfId="3" applyFont="1" applyAlignment="1">
      <alignment vertical="center" wrapText="1"/>
    </xf>
    <xf numFmtId="0" fontId="25" fillId="0" borderId="0" xfId="3" applyFont="1" applyAlignment="1">
      <alignment horizontal="right" vertical="center"/>
    </xf>
    <xf numFmtId="0" fontId="25" fillId="0" borderId="8" xfId="3" applyFont="1" applyBorder="1" applyAlignment="1">
      <alignment vertical="center" wrapText="1"/>
    </xf>
    <xf numFmtId="0" fontId="29" fillId="0" borderId="0" xfId="4" applyFont="1">
      <alignment vertical="center"/>
    </xf>
    <xf numFmtId="0" fontId="25" fillId="0" borderId="0" xfId="4" applyFont="1" applyAlignment="1">
      <alignment horizontal="left" vertical="center"/>
    </xf>
    <xf numFmtId="0" fontId="25" fillId="0" borderId="0" xfId="4" applyFont="1" applyAlignment="1">
      <alignment horizontal="center" vertical="center"/>
    </xf>
    <xf numFmtId="0" fontId="25" fillId="0" borderId="0" xfId="4" applyFont="1" applyAlignment="1">
      <alignment vertical="center" wrapText="1"/>
    </xf>
    <xf numFmtId="0" fontId="29" fillId="0" borderId="0" xfId="2" applyFont="1">
      <alignment vertical="center"/>
    </xf>
    <xf numFmtId="0" fontId="29" fillId="0" borderId="0" xfId="3" applyFont="1" applyAlignment="1">
      <alignment horizontal="left" vertical="center"/>
    </xf>
    <xf numFmtId="0" fontId="31" fillId="6" borderId="11" xfId="6" applyFont="1" applyFill="1" applyBorder="1" applyAlignment="1">
      <alignment horizontal="center" vertical="center" wrapText="1"/>
    </xf>
    <xf numFmtId="0" fontId="25" fillId="6" borderId="8" xfId="6" applyFont="1" applyFill="1" applyBorder="1" applyAlignment="1">
      <alignment horizontal="center" vertical="center" wrapText="1"/>
    </xf>
    <xf numFmtId="0" fontId="25" fillId="0" borderId="0" xfId="6" applyFont="1">
      <alignment vertical="center"/>
    </xf>
    <xf numFmtId="0" fontId="25" fillId="0" borderId="103" xfId="6" applyFont="1" applyBorder="1" applyAlignment="1">
      <alignment horizontal="center" vertical="center"/>
    </xf>
    <xf numFmtId="0" fontId="25" fillId="0" borderId="104" xfId="6" applyFont="1" applyBorder="1" applyAlignment="1">
      <alignment horizontal="center" vertical="center"/>
    </xf>
    <xf numFmtId="0" fontId="29" fillId="0" borderId="105" xfId="6" applyFont="1" applyBorder="1" applyAlignment="1">
      <alignment horizontal="center" vertical="center"/>
    </xf>
    <xf numFmtId="0" fontId="32" fillId="0" borderId="107" xfId="6" applyFont="1" applyBorder="1" applyAlignment="1">
      <alignment vertical="center" wrapText="1"/>
    </xf>
    <xf numFmtId="0" fontId="25" fillId="0" borderId="108" xfId="6" applyFont="1" applyBorder="1" applyAlignment="1">
      <alignment horizontal="center" vertical="center"/>
    </xf>
    <xf numFmtId="0" fontId="25" fillId="0" borderId="109" xfId="6" applyFont="1" applyBorder="1" applyAlignment="1">
      <alignment horizontal="center" vertical="center"/>
    </xf>
    <xf numFmtId="0" fontId="29" fillId="0" borderId="110" xfId="6" applyFont="1" applyBorder="1" applyAlignment="1">
      <alignment horizontal="center" vertical="center"/>
    </xf>
    <xf numFmtId="0" fontId="25" fillId="0" borderId="107" xfId="6" applyFont="1" applyBorder="1" applyAlignment="1">
      <alignment horizontal="center" vertical="center"/>
    </xf>
    <xf numFmtId="0" fontId="25" fillId="0" borderId="112" xfId="6" applyFont="1" applyBorder="1" applyAlignment="1">
      <alignment horizontal="center" vertical="center"/>
    </xf>
    <xf numFmtId="0" fontId="29" fillId="3" borderId="5" xfId="6" applyFont="1" applyFill="1" applyBorder="1" applyAlignment="1">
      <alignment horizontal="center" vertical="center"/>
    </xf>
    <xf numFmtId="0" fontId="29" fillId="3" borderId="0" xfId="6" applyFont="1" applyFill="1" applyAlignment="1">
      <alignment horizontal="left" vertical="center"/>
    </xf>
    <xf numFmtId="0" fontId="29" fillId="3" borderId="0" xfId="6" applyFont="1" applyFill="1">
      <alignment vertical="center"/>
    </xf>
    <xf numFmtId="0" fontId="32" fillId="3" borderId="0" xfId="6" applyFont="1" applyFill="1" applyAlignment="1">
      <alignment horizontal="right" vertical="center"/>
    </xf>
    <xf numFmtId="0" fontId="32" fillId="3" borderId="0" xfId="6" applyFont="1" applyFill="1">
      <alignment vertical="center"/>
    </xf>
    <xf numFmtId="0" fontId="25" fillId="0" borderId="5" xfId="6" applyFont="1" applyBorder="1">
      <alignment vertical="center"/>
    </xf>
    <xf numFmtId="0" fontId="25" fillId="0" borderId="117" xfId="6" applyFont="1" applyBorder="1" applyAlignment="1">
      <alignment horizontal="left" vertical="center" wrapText="1"/>
    </xf>
    <xf numFmtId="0" fontId="25" fillId="0" borderId="118" xfId="3" applyFont="1" applyBorder="1" applyAlignment="1">
      <alignment horizontal="center" vertical="center"/>
    </xf>
    <xf numFmtId="0" fontId="25" fillId="0" borderId="119" xfId="3" applyFont="1" applyBorder="1" applyAlignment="1">
      <alignment horizontal="left" vertical="center" wrapText="1"/>
    </xf>
    <xf numFmtId="0" fontId="25" fillId="0" borderId="120" xfId="3" applyFont="1" applyBorder="1" applyAlignment="1">
      <alignment horizontal="center" vertical="center" wrapText="1"/>
    </xf>
    <xf numFmtId="0" fontId="32" fillId="0" borderId="107" xfId="3" applyFont="1" applyBorder="1" applyAlignment="1">
      <alignment horizontal="left" vertical="center" wrapText="1"/>
    </xf>
    <xf numFmtId="0" fontId="25" fillId="0" borderId="118" xfId="3" applyFont="1" applyBorder="1">
      <alignment vertical="center"/>
    </xf>
    <xf numFmtId="0" fontId="25" fillId="0" borderId="112" xfId="3" applyFont="1" applyBorder="1" applyAlignment="1">
      <alignment horizontal="center" vertical="center" wrapText="1"/>
    </xf>
    <xf numFmtId="0" fontId="29" fillId="0" borderId="110" xfId="2" applyFont="1" applyBorder="1" applyAlignment="1">
      <alignment horizontal="center" vertical="center"/>
    </xf>
    <xf numFmtId="0" fontId="29" fillId="0" borderId="110" xfId="3" applyFont="1" applyBorder="1" applyAlignment="1">
      <alignment horizontal="center" vertical="center"/>
    </xf>
    <xf numFmtId="0" fontId="32" fillId="0" borderId="107" xfId="2" applyFont="1" applyBorder="1" applyAlignment="1">
      <alignment vertical="center" wrapText="1"/>
    </xf>
    <xf numFmtId="0" fontId="29" fillId="0" borderId="125" xfId="3" applyFont="1" applyBorder="1" applyAlignment="1">
      <alignment horizontal="center" vertical="center"/>
    </xf>
    <xf numFmtId="0" fontId="32" fillId="0" borderId="108" xfId="2" applyFont="1" applyBorder="1" applyAlignment="1">
      <alignment vertical="center" wrapText="1"/>
    </xf>
    <xf numFmtId="0" fontId="25" fillId="0" borderId="112" xfId="2" applyFont="1" applyBorder="1" applyAlignment="1">
      <alignment horizontal="center" vertical="center" wrapText="1"/>
    </xf>
    <xf numFmtId="0" fontId="29" fillId="0" borderId="125" xfId="2" applyFont="1" applyBorder="1" applyAlignment="1">
      <alignment horizontal="center" vertical="center"/>
    </xf>
    <xf numFmtId="0" fontId="25" fillId="0" borderId="110" xfId="2" applyFont="1" applyBorder="1" applyAlignment="1">
      <alignment horizontal="center" vertical="center" wrapText="1"/>
    </xf>
    <xf numFmtId="0" fontId="25" fillId="0" borderId="109" xfId="3" applyFont="1" applyBorder="1" applyAlignment="1">
      <alignment horizontal="center" vertical="center" wrapText="1"/>
    </xf>
    <xf numFmtId="0" fontId="32" fillId="0" borderId="108" xfId="4" applyFont="1" applyBorder="1" applyAlignment="1">
      <alignment vertical="center" wrapText="1"/>
    </xf>
    <xf numFmtId="0" fontId="25" fillId="0" borderId="107" xfId="3" applyFont="1" applyBorder="1" applyAlignment="1">
      <alignment horizontal="center" vertical="center" wrapText="1"/>
    </xf>
    <xf numFmtId="0" fontId="32" fillId="0" borderId="107" xfId="3" applyFont="1" applyBorder="1" applyAlignment="1">
      <alignment vertical="center" wrapText="1"/>
    </xf>
    <xf numFmtId="0" fontId="32" fillId="0" borderId="108" xfId="3" applyFont="1" applyBorder="1" applyAlignment="1">
      <alignment vertical="center" wrapText="1"/>
    </xf>
    <xf numFmtId="0" fontId="25" fillId="0" borderId="132" xfId="7" applyFont="1" applyBorder="1">
      <alignment vertical="center"/>
    </xf>
    <xf numFmtId="0" fontId="25" fillId="0" borderId="117" xfId="7" applyFont="1" applyBorder="1" applyAlignment="1">
      <alignment vertical="center" wrapText="1"/>
    </xf>
    <xf numFmtId="0" fontId="25" fillId="0" borderId="107" xfId="2" applyFont="1" applyBorder="1" applyAlignment="1">
      <alignment horizontal="center" vertical="center" wrapText="1"/>
    </xf>
    <xf numFmtId="0" fontId="25" fillId="0" borderId="124" xfId="7" applyFont="1" applyBorder="1" applyAlignment="1">
      <alignment horizontal="center" vertical="center"/>
    </xf>
    <xf numFmtId="0" fontId="33" fillId="0" borderId="108" xfId="2" applyFont="1" applyBorder="1" applyAlignment="1">
      <alignment vertical="center" wrapText="1"/>
    </xf>
    <xf numFmtId="0" fontId="25" fillId="0" borderId="0" xfId="7" applyFont="1">
      <alignment vertical="center"/>
    </xf>
    <xf numFmtId="0" fontId="25" fillId="0" borderId="108" xfId="3" applyFont="1" applyBorder="1" applyAlignment="1">
      <alignment horizontal="center" vertical="center" wrapText="1"/>
    </xf>
    <xf numFmtId="0" fontId="25" fillId="0" borderId="119" xfId="2" applyFont="1" applyBorder="1" applyAlignment="1">
      <alignment vertical="center" wrapText="1"/>
    </xf>
    <xf numFmtId="0" fontId="25" fillId="0" borderId="118" xfId="2" applyFont="1" applyBorder="1">
      <alignment vertical="center"/>
    </xf>
    <xf numFmtId="0" fontId="25" fillId="0" borderId="117" xfId="2" applyFont="1" applyBorder="1" applyAlignment="1">
      <alignment vertical="center" wrapText="1"/>
    </xf>
    <xf numFmtId="0" fontId="25" fillId="0" borderId="0" xfId="2" applyFont="1">
      <alignment vertical="center"/>
    </xf>
    <xf numFmtId="0" fontId="25" fillId="0" borderId="107" xfId="6" applyFont="1" applyBorder="1" applyAlignment="1">
      <alignment horizontal="center" vertical="center" wrapText="1"/>
    </xf>
    <xf numFmtId="0" fontId="32" fillId="0" borderId="112" xfId="2" applyFont="1" applyBorder="1" applyAlignment="1">
      <alignment vertical="center" wrapText="1"/>
    </xf>
    <xf numFmtId="0" fontId="25" fillId="0" borderId="120" xfId="2" applyFont="1" applyBorder="1" applyAlignment="1">
      <alignment horizontal="center" vertical="center" wrapText="1"/>
    </xf>
    <xf numFmtId="0" fontId="25" fillId="0" borderId="108" xfId="2" applyFont="1" applyBorder="1" applyAlignment="1">
      <alignment horizontal="center" vertical="center" wrapText="1"/>
    </xf>
    <xf numFmtId="0" fontId="25" fillId="0" borderId="109" xfId="2" applyFont="1" applyBorder="1" applyAlignment="1">
      <alignment horizontal="center" vertical="center" wrapText="1"/>
    </xf>
    <xf numFmtId="0" fontId="25" fillId="0" borderId="136" xfId="2" applyFont="1" applyBorder="1" applyAlignment="1">
      <alignment horizontal="center" vertical="center" wrapText="1"/>
    </xf>
    <xf numFmtId="0" fontId="25" fillId="0" borderId="137" xfId="2" applyFont="1" applyBorder="1" applyAlignment="1">
      <alignment horizontal="center" vertical="center" wrapText="1"/>
    </xf>
    <xf numFmtId="0" fontId="32" fillId="7" borderId="107" xfId="2" applyFont="1" applyFill="1" applyBorder="1" applyAlignment="1">
      <alignment vertical="center" wrapText="1"/>
    </xf>
    <xf numFmtId="0" fontId="25" fillId="0" borderId="0" xfId="2" applyFont="1" applyAlignment="1">
      <alignment horizontal="center" vertical="center" wrapText="1"/>
    </xf>
    <xf numFmtId="0" fontId="29" fillId="0" borderId="138" xfId="2" applyFont="1" applyBorder="1" applyAlignment="1">
      <alignment horizontal="center" vertical="center"/>
    </xf>
    <xf numFmtId="0" fontId="25" fillId="0" borderId="139" xfId="3" applyFont="1" applyBorder="1">
      <alignment vertical="center"/>
    </xf>
    <xf numFmtId="0" fontId="25" fillId="0" borderId="140" xfId="2" applyFont="1" applyBorder="1" applyAlignment="1">
      <alignment vertical="center" wrapText="1"/>
    </xf>
    <xf numFmtId="0" fontId="25" fillId="0" borderId="141" xfId="2" applyFont="1" applyBorder="1" applyAlignment="1">
      <alignment horizontal="center" vertical="center" wrapText="1"/>
    </xf>
    <xf numFmtId="0" fontId="25" fillId="0" borderId="142" xfId="2" applyFont="1" applyBorder="1" applyAlignment="1">
      <alignment horizontal="center" vertical="center" wrapText="1"/>
    </xf>
    <xf numFmtId="0" fontId="29" fillId="0" borderId="143" xfId="2" applyFont="1" applyBorder="1" applyAlignment="1">
      <alignment horizontal="center" vertical="center"/>
    </xf>
    <xf numFmtId="0" fontId="4" fillId="8" borderId="0" xfId="8" applyFont="1" applyFill="1" applyAlignment="1">
      <alignment horizontal="left" vertical="center"/>
    </xf>
    <xf numFmtId="0" fontId="4" fillId="3" borderId="0" xfId="8" applyFont="1" applyFill="1" applyAlignment="1">
      <alignment horizontal="center" vertical="center"/>
    </xf>
    <xf numFmtId="0" fontId="4" fillId="3" borderId="0" xfId="8" applyFont="1" applyFill="1" applyAlignment="1">
      <alignment horizontal="left" vertical="center"/>
    </xf>
    <xf numFmtId="0" fontId="4" fillId="0" borderId="0" xfId="8" applyFont="1" applyAlignment="1">
      <alignment horizontal="left" vertical="center"/>
    </xf>
    <xf numFmtId="0" fontId="4" fillId="3" borderId="145" xfId="8" applyFont="1" applyFill="1" applyBorder="1" applyAlignment="1">
      <alignment horizontal="center" vertical="center"/>
    </xf>
    <xf numFmtId="0" fontId="4" fillId="3" borderId="146" xfId="8" applyFont="1" applyFill="1" applyBorder="1" applyAlignment="1">
      <alignment horizontal="center" vertical="center"/>
    </xf>
    <xf numFmtId="0" fontId="4" fillId="3" borderId="10" xfId="8" applyFont="1" applyFill="1" applyBorder="1" applyAlignment="1">
      <alignment horizontal="center" vertical="center"/>
    </xf>
    <xf numFmtId="0" fontId="30" fillId="3" borderId="0" xfId="8" applyFill="1" applyAlignment="1">
      <alignment horizontal="center" vertical="center"/>
    </xf>
    <xf numFmtId="0" fontId="4" fillId="3" borderId="33" xfId="8" applyFont="1" applyFill="1" applyBorder="1" applyAlignment="1">
      <alignment vertical="center"/>
    </xf>
    <xf numFmtId="0" fontId="4" fillId="3" borderId="33" xfId="8" applyFont="1" applyFill="1" applyBorder="1" applyAlignment="1">
      <alignment vertical="center" wrapText="1"/>
    </xf>
    <xf numFmtId="0" fontId="4" fillId="3" borderId="44" xfId="8" applyFont="1" applyFill="1" applyBorder="1" applyAlignment="1">
      <alignment vertical="center" wrapText="1"/>
    </xf>
    <xf numFmtId="0" fontId="4" fillId="8" borderId="27" xfId="8" applyFont="1" applyFill="1" applyBorder="1" applyAlignment="1">
      <alignment horizontal="left" vertical="center"/>
    </xf>
    <xf numFmtId="0" fontId="4" fillId="8" borderId="22" xfId="8" applyFont="1" applyFill="1" applyBorder="1" applyAlignment="1">
      <alignment horizontal="left" vertical="center"/>
    </xf>
    <xf numFmtId="0" fontId="30" fillId="3" borderId="5" xfId="8" applyFill="1" applyBorder="1" applyAlignment="1">
      <alignment horizontal="center" vertical="center"/>
    </xf>
    <xf numFmtId="0" fontId="4" fillId="3" borderId="0" xfId="8" applyFont="1" applyFill="1" applyAlignment="1">
      <alignment vertical="center"/>
    </xf>
    <xf numFmtId="0" fontId="4" fillId="3" borderId="30" xfId="8" applyFont="1" applyFill="1" applyBorder="1" applyAlignment="1">
      <alignment vertical="center" wrapText="1"/>
    </xf>
    <xf numFmtId="0" fontId="4" fillId="3" borderId="32" xfId="8" applyFont="1" applyFill="1" applyBorder="1" applyAlignment="1">
      <alignment vertical="center"/>
    </xf>
    <xf numFmtId="0" fontId="4" fillId="3" borderId="44" xfId="8" applyFont="1" applyFill="1" applyBorder="1" applyAlignment="1">
      <alignment horizontal="center" vertical="center"/>
    </xf>
    <xf numFmtId="0" fontId="4" fillId="3" borderId="32" xfId="8" applyFont="1" applyFill="1" applyBorder="1" applyAlignment="1">
      <alignment horizontal="left" vertical="center"/>
    </xf>
    <xf numFmtId="0" fontId="4" fillId="3" borderId="32" xfId="8" applyFont="1" applyFill="1" applyBorder="1" applyAlignment="1">
      <alignment horizontal="left" vertical="center" wrapText="1"/>
    </xf>
    <xf numFmtId="0" fontId="30" fillId="3" borderId="149" xfId="8" applyFill="1" applyBorder="1" applyAlignment="1">
      <alignment horizontal="center" vertical="center"/>
    </xf>
    <xf numFmtId="0" fontId="4" fillId="3" borderId="150" xfId="8" applyFont="1" applyFill="1" applyBorder="1" applyAlignment="1">
      <alignment vertical="center"/>
    </xf>
    <xf numFmtId="0" fontId="4" fillId="3" borderId="150" xfId="8" applyFont="1" applyFill="1" applyBorder="1" applyAlignment="1">
      <alignment horizontal="left" vertical="center" wrapText="1"/>
    </xf>
    <xf numFmtId="0" fontId="30" fillId="3" borderId="150" xfId="8" applyFill="1" applyBorder="1" applyAlignment="1">
      <alignment horizontal="center" vertical="center"/>
    </xf>
    <xf numFmtId="0" fontId="4" fillId="3" borderId="150" xfId="8" applyFont="1" applyFill="1" applyBorder="1" applyAlignment="1">
      <alignment horizontal="left" vertical="center"/>
    </xf>
    <xf numFmtId="0" fontId="30" fillId="3" borderId="32" xfId="8" applyFill="1" applyBorder="1" applyAlignment="1">
      <alignment horizontal="center" vertical="center"/>
    </xf>
    <xf numFmtId="0" fontId="4" fillId="3" borderId="44" xfId="8" applyFont="1" applyFill="1" applyBorder="1" applyAlignment="1">
      <alignment vertical="top"/>
    </xf>
    <xf numFmtId="0" fontId="4" fillId="3" borderId="5" xfId="8" applyFont="1" applyFill="1" applyBorder="1" applyAlignment="1">
      <alignment vertical="center"/>
    </xf>
    <xf numFmtId="0" fontId="4" fillId="3" borderId="30" xfId="8" applyFont="1" applyFill="1" applyBorder="1" applyAlignment="1">
      <alignment horizontal="center" vertical="center"/>
    </xf>
    <xf numFmtId="0" fontId="4" fillId="3" borderId="42" xfId="8" applyFont="1" applyFill="1" applyBorder="1" applyAlignment="1">
      <alignment vertical="center"/>
    </xf>
    <xf numFmtId="0" fontId="4" fillId="3" borderId="5" xfId="8" applyFont="1" applyFill="1" applyBorder="1" applyAlignment="1">
      <alignment horizontal="left" vertical="center"/>
    </xf>
    <xf numFmtId="0" fontId="4" fillId="3" borderId="5" xfId="8" applyFont="1" applyFill="1" applyBorder="1" applyAlignment="1">
      <alignment horizontal="left" vertical="center" wrapText="1"/>
    </xf>
    <xf numFmtId="0" fontId="4" fillId="3" borderId="152" xfId="8" applyFont="1" applyFill="1" applyBorder="1" applyAlignment="1">
      <alignment vertical="center"/>
    </xf>
    <xf numFmtId="0" fontId="30" fillId="3" borderId="153" xfId="8" applyFill="1" applyBorder="1" applyAlignment="1">
      <alignment horizontal="center" vertical="center"/>
    </xf>
    <xf numFmtId="0" fontId="4" fillId="3" borderId="154" xfId="8" applyFont="1" applyFill="1" applyBorder="1" applyAlignment="1">
      <alignment vertical="center"/>
    </xf>
    <xf numFmtId="0" fontId="30" fillId="3" borderId="154" xfId="8" applyFill="1" applyBorder="1" applyAlignment="1">
      <alignment vertical="center"/>
    </xf>
    <xf numFmtId="0" fontId="4" fillId="3" borderId="154" xfId="8" applyFont="1" applyFill="1" applyBorder="1" applyAlignment="1">
      <alignment horizontal="left" vertical="center" wrapText="1"/>
    </xf>
    <xf numFmtId="0" fontId="30" fillId="3" borderId="154" xfId="8" applyFill="1" applyBorder="1" applyAlignment="1">
      <alignment horizontal="center" vertical="center"/>
    </xf>
    <xf numFmtId="0" fontId="30" fillId="3" borderId="154" xfId="8" applyFill="1" applyBorder="1" applyAlignment="1">
      <alignment horizontal="left" vertical="center"/>
    </xf>
    <xf numFmtId="0" fontId="4" fillId="3" borderId="0" xfId="8" applyFont="1" applyFill="1" applyAlignment="1">
      <alignment vertical="top"/>
    </xf>
    <xf numFmtId="0" fontId="4" fillId="3" borderId="30" xfId="8" applyFont="1" applyFill="1" applyBorder="1" applyAlignment="1">
      <alignment vertical="top"/>
    </xf>
    <xf numFmtId="0" fontId="4" fillId="3" borderId="30" xfId="8" applyFont="1" applyFill="1" applyBorder="1" applyAlignment="1">
      <alignment vertical="center"/>
    </xf>
    <xf numFmtId="0" fontId="4" fillId="3" borderId="153" xfId="8" applyFont="1" applyFill="1" applyBorder="1" applyAlignment="1">
      <alignment vertical="center"/>
    </xf>
    <xf numFmtId="0" fontId="30" fillId="3" borderId="155" xfId="8" applyFill="1" applyBorder="1" applyAlignment="1">
      <alignment horizontal="left" vertical="center"/>
    </xf>
    <xf numFmtId="0" fontId="4" fillId="3" borderId="5" xfId="8" applyFont="1" applyFill="1" applyBorder="1" applyAlignment="1">
      <alignment vertical="top"/>
    </xf>
    <xf numFmtId="0" fontId="4" fillId="3" borderId="152" xfId="8" applyFont="1" applyFill="1" applyBorder="1" applyAlignment="1">
      <alignment horizontal="left" vertical="center" wrapText="1"/>
    </xf>
    <xf numFmtId="0" fontId="30" fillId="3" borderId="155" xfId="8" applyFill="1" applyBorder="1" applyAlignment="1">
      <alignment vertical="center"/>
    </xf>
    <xf numFmtId="0" fontId="4" fillId="3" borderId="152" xfId="8" applyFont="1" applyFill="1" applyBorder="1" applyAlignment="1">
      <alignment horizontal="left" vertical="center"/>
    </xf>
    <xf numFmtId="0" fontId="4" fillId="3" borderId="156" xfId="8" applyFont="1" applyFill="1" applyBorder="1" applyAlignment="1">
      <alignment vertical="center"/>
    </xf>
    <xf numFmtId="0" fontId="4" fillId="3" borderId="42" xfId="8" applyFont="1" applyFill="1" applyBorder="1" applyAlignment="1">
      <alignment vertical="center" shrinkToFit="1"/>
    </xf>
    <xf numFmtId="0" fontId="4" fillId="3" borderId="157" xfId="8" applyFont="1" applyFill="1" applyBorder="1" applyAlignment="1">
      <alignment vertical="center"/>
    </xf>
    <xf numFmtId="0" fontId="30" fillId="3" borderId="158" xfId="8" applyFill="1" applyBorder="1" applyAlignment="1">
      <alignment horizontal="left" vertical="center"/>
    </xf>
    <xf numFmtId="0" fontId="30" fillId="3" borderId="159" xfId="8" applyFill="1" applyBorder="1" applyAlignment="1">
      <alignment horizontal="left" vertical="center"/>
    </xf>
    <xf numFmtId="0" fontId="4" fillId="3" borderId="154" xfId="8" applyFont="1" applyFill="1" applyBorder="1" applyAlignment="1">
      <alignment horizontal="left" vertical="center"/>
    </xf>
    <xf numFmtId="0" fontId="30" fillId="3" borderId="160" xfId="8" applyFill="1" applyBorder="1" applyAlignment="1">
      <alignment horizontal="center" vertical="center"/>
    </xf>
    <xf numFmtId="0" fontId="4" fillId="3" borderId="158" xfId="8" applyFont="1" applyFill="1" applyBorder="1" applyAlignment="1">
      <alignment vertical="center"/>
    </xf>
    <xf numFmtId="0" fontId="35" fillId="3" borderId="158" xfId="8" applyFont="1" applyFill="1" applyBorder="1" applyAlignment="1">
      <alignment horizontal="center" vertical="center"/>
    </xf>
    <xf numFmtId="0" fontId="36" fillId="3" borderId="158" xfId="8" applyFont="1" applyFill="1" applyBorder="1" applyAlignment="1">
      <alignment vertical="center"/>
    </xf>
    <xf numFmtId="0" fontId="37" fillId="3" borderId="158" xfId="8" applyFont="1" applyFill="1" applyBorder="1" applyAlignment="1">
      <alignment vertical="center"/>
    </xf>
    <xf numFmtId="0" fontId="30" fillId="3" borderId="158" xfId="8" applyFill="1" applyBorder="1" applyAlignment="1">
      <alignment horizontal="center" vertical="center"/>
    </xf>
    <xf numFmtId="0" fontId="30" fillId="3" borderId="0" xfId="8" applyFill="1" applyAlignment="1">
      <alignment horizontal="left" vertical="center"/>
    </xf>
    <xf numFmtId="0" fontId="30" fillId="3" borderId="30" xfId="8" applyFill="1" applyBorder="1" applyAlignment="1">
      <alignment horizontal="left" vertical="center"/>
    </xf>
    <xf numFmtId="0" fontId="4" fillId="3" borderId="23" xfId="8" applyFont="1" applyFill="1" applyBorder="1" applyAlignment="1">
      <alignment vertical="center"/>
    </xf>
    <xf numFmtId="0" fontId="4" fillId="3" borderId="22" xfId="8" applyFont="1" applyFill="1" applyBorder="1" applyAlignment="1">
      <alignment horizontal="center" vertical="center"/>
    </xf>
    <xf numFmtId="0" fontId="4" fillId="3" borderId="21" xfId="8" applyFont="1" applyFill="1" applyBorder="1" applyAlignment="1">
      <alignment vertical="center"/>
    </xf>
    <xf numFmtId="0" fontId="4" fillId="3" borderId="23" xfId="8" applyFont="1" applyFill="1" applyBorder="1" applyAlignment="1">
      <alignment horizontal="left" vertical="center"/>
    </xf>
    <xf numFmtId="0" fontId="4" fillId="3" borderId="22" xfId="8" applyFont="1" applyFill="1" applyBorder="1" applyAlignment="1">
      <alignment vertical="center" wrapText="1"/>
    </xf>
    <xf numFmtId="0" fontId="4" fillId="3" borderId="23" xfId="8" applyFont="1" applyFill="1" applyBorder="1" applyAlignment="1">
      <alignment horizontal="left" vertical="center" wrapText="1"/>
    </xf>
    <xf numFmtId="0" fontId="4" fillId="3" borderId="22" xfId="8" applyFont="1" applyFill="1" applyBorder="1" applyAlignment="1">
      <alignment vertical="center"/>
    </xf>
    <xf numFmtId="0" fontId="30" fillId="3" borderId="23" xfId="8" applyFill="1" applyBorder="1" applyAlignment="1">
      <alignment horizontal="center" vertical="center"/>
    </xf>
    <xf numFmtId="0" fontId="4" fillId="3" borderId="27" xfId="8" applyFont="1" applyFill="1" applyBorder="1" applyAlignment="1">
      <alignment vertical="center"/>
    </xf>
    <xf numFmtId="0" fontId="30" fillId="3" borderId="27" xfId="8" applyFill="1" applyBorder="1" applyAlignment="1">
      <alignment horizontal="center" vertical="center"/>
    </xf>
    <xf numFmtId="0" fontId="4" fillId="3" borderId="27" xfId="8" applyFont="1" applyFill="1" applyBorder="1" applyAlignment="1">
      <alignment horizontal="left" vertical="center"/>
    </xf>
    <xf numFmtId="0" fontId="30" fillId="3" borderId="27" xfId="8" applyFill="1" applyBorder="1" applyAlignment="1">
      <alignment horizontal="left" vertical="center"/>
    </xf>
    <xf numFmtId="0" fontId="30" fillId="3" borderId="22" xfId="8" applyFill="1" applyBorder="1" applyAlignment="1">
      <alignment horizontal="left" vertical="center"/>
    </xf>
    <xf numFmtId="0" fontId="4" fillId="3" borderId="27" xfId="8" applyFont="1" applyFill="1" applyBorder="1" applyAlignment="1">
      <alignment vertical="top"/>
    </xf>
    <xf numFmtId="0" fontId="4" fillId="3" borderId="22" xfId="8" applyFont="1" applyFill="1" applyBorder="1" applyAlignment="1">
      <alignment vertical="top"/>
    </xf>
    <xf numFmtId="0" fontId="4" fillId="3" borderId="23" xfId="8" applyFont="1" applyFill="1" applyBorder="1" applyAlignment="1">
      <alignment vertical="top"/>
    </xf>
    <xf numFmtId="0" fontId="4" fillId="3" borderId="45" xfId="8" applyFont="1" applyFill="1" applyBorder="1" applyAlignment="1">
      <alignment vertical="center" wrapText="1"/>
    </xf>
    <xf numFmtId="0" fontId="4" fillId="3" borderId="42" xfId="8" applyFont="1" applyFill="1" applyBorder="1" applyAlignment="1">
      <alignment vertical="center" wrapText="1"/>
    </xf>
    <xf numFmtId="0" fontId="30" fillId="3" borderId="161" xfId="8" applyFill="1" applyBorder="1" applyAlignment="1">
      <alignment horizontal="center" vertical="center"/>
    </xf>
    <xf numFmtId="0" fontId="30" fillId="3" borderId="156" xfId="8" applyFill="1" applyBorder="1" applyAlignment="1">
      <alignment horizontal="center" vertical="center"/>
    </xf>
    <xf numFmtId="0" fontId="4" fillId="3" borderId="152" xfId="8" applyFont="1" applyFill="1" applyBorder="1" applyAlignment="1">
      <alignment horizontal="left" vertical="center" shrinkToFit="1"/>
    </xf>
    <xf numFmtId="0" fontId="4" fillId="3" borderId="30" xfId="8" applyFont="1" applyFill="1" applyBorder="1" applyAlignment="1">
      <alignment horizontal="left" vertical="center"/>
    </xf>
    <xf numFmtId="0" fontId="4" fillId="3" borderId="156" xfId="8" applyFont="1" applyFill="1" applyBorder="1" applyAlignment="1">
      <alignment horizontal="left" vertical="center"/>
    </xf>
    <xf numFmtId="0" fontId="4" fillId="3" borderId="163" xfId="8" applyFont="1" applyFill="1" applyBorder="1" applyAlignment="1">
      <alignment horizontal="left" vertical="center"/>
    </xf>
    <xf numFmtId="0" fontId="4" fillId="3" borderId="155" xfId="8" applyFont="1" applyFill="1" applyBorder="1" applyAlignment="1">
      <alignment horizontal="left" vertical="center"/>
    </xf>
    <xf numFmtId="0" fontId="4" fillId="3" borderId="159" xfId="8" applyFont="1" applyFill="1" applyBorder="1" applyAlignment="1">
      <alignment vertical="center"/>
    </xf>
    <xf numFmtId="0" fontId="30" fillId="3" borderId="33" xfId="8" applyFill="1" applyBorder="1" applyAlignment="1">
      <alignment horizontal="center" vertical="center"/>
    </xf>
    <xf numFmtId="0" fontId="4" fillId="3" borderId="44" xfId="8" applyFont="1" applyFill="1" applyBorder="1" applyAlignment="1">
      <alignment horizontal="left" vertical="center"/>
    </xf>
    <xf numFmtId="0" fontId="4" fillId="3" borderId="151" xfId="8" applyFont="1" applyFill="1" applyBorder="1" applyAlignment="1">
      <alignment horizontal="left" vertical="center"/>
    </xf>
    <xf numFmtId="0" fontId="4" fillId="3" borderId="162" xfId="8" applyFont="1" applyFill="1" applyBorder="1" applyAlignment="1">
      <alignment horizontal="left" vertical="center" wrapText="1"/>
    </xf>
    <xf numFmtId="0" fontId="8" fillId="3" borderId="0" xfId="8" applyFont="1" applyFill="1" applyAlignment="1">
      <alignment horizontal="left" vertical="center"/>
    </xf>
    <xf numFmtId="0" fontId="4" fillId="3" borderId="32" xfId="8" applyFont="1" applyFill="1" applyBorder="1" applyAlignment="1">
      <alignment horizontal="center" vertical="center"/>
    </xf>
    <xf numFmtId="0" fontId="4" fillId="3" borderId="23" xfId="8" applyFont="1" applyFill="1" applyBorder="1" applyAlignment="1">
      <alignment horizontal="center" vertical="center"/>
    </xf>
    <xf numFmtId="0" fontId="4" fillId="3" borderId="22" xfId="8" applyFont="1" applyFill="1" applyBorder="1" applyAlignment="1">
      <alignment horizontal="left" vertical="center"/>
    </xf>
    <xf numFmtId="0" fontId="4" fillId="3" borderId="27" xfId="8" applyFont="1" applyFill="1" applyBorder="1" applyAlignment="1">
      <alignment vertical="center" wrapText="1"/>
    </xf>
    <xf numFmtId="0" fontId="4" fillId="3" borderId="5" xfId="8" applyFont="1" applyFill="1" applyBorder="1" applyAlignment="1">
      <alignment horizontal="center" vertical="center"/>
    </xf>
    <xf numFmtId="0" fontId="4" fillId="3" borderId="42" xfId="8" applyFont="1" applyFill="1" applyBorder="1" applyAlignment="1">
      <alignment horizontal="left" vertical="center"/>
    </xf>
    <xf numFmtId="0" fontId="4" fillId="3" borderId="0" xfId="8" applyFont="1" applyFill="1" applyAlignment="1">
      <alignment vertical="center" wrapText="1"/>
    </xf>
    <xf numFmtId="0" fontId="30" fillId="3" borderId="44" xfId="8" applyFill="1" applyBorder="1" applyAlignment="1">
      <alignment horizontal="left" vertical="center"/>
    </xf>
    <xf numFmtId="0" fontId="30" fillId="3" borderId="44" xfId="8" applyFill="1" applyBorder="1" applyAlignment="1">
      <alignment vertical="center"/>
    </xf>
    <xf numFmtId="0" fontId="4" fillId="3" borderId="148" xfId="8" applyFont="1" applyFill="1" applyBorder="1" applyAlignment="1">
      <alignment horizontal="left" vertical="center" shrinkToFit="1"/>
    </xf>
    <xf numFmtId="0" fontId="30" fillId="3" borderId="30" xfId="8" applyFill="1" applyBorder="1" applyAlignment="1">
      <alignment vertical="center"/>
    </xf>
    <xf numFmtId="0" fontId="4" fillId="3" borderId="101" xfId="8" applyFont="1" applyFill="1" applyBorder="1" applyAlignment="1">
      <alignment vertical="center"/>
    </xf>
    <xf numFmtId="0" fontId="4" fillId="0" borderId="0" xfId="8" applyFont="1" applyAlignment="1">
      <alignment horizontal="center" vertical="center"/>
    </xf>
    <xf numFmtId="0" fontId="30" fillId="0" borderId="0" xfId="8" applyAlignment="1">
      <alignment horizontal="left" vertical="center"/>
    </xf>
    <xf numFmtId="0" fontId="30" fillId="0" borderId="173" xfId="8" applyBorder="1" applyAlignment="1">
      <alignment horizontal="left" vertical="center"/>
    </xf>
    <xf numFmtId="0" fontId="30" fillId="0" borderId="174" xfId="8" applyBorder="1" applyAlignment="1">
      <alignment horizontal="left" vertical="center"/>
    </xf>
    <xf numFmtId="0" fontId="30" fillId="0" borderId="119" xfId="8" applyBorder="1" applyAlignment="1">
      <alignment horizontal="left" vertical="center"/>
    </xf>
    <xf numFmtId="0" fontId="30" fillId="3" borderId="0" xfId="8" applyFill="1"/>
    <xf numFmtId="0" fontId="11" fillId="3" borderId="0" xfId="8" applyFont="1" applyFill="1" applyAlignment="1">
      <alignment horizontal="left" vertical="center"/>
    </xf>
    <xf numFmtId="0" fontId="4" fillId="3" borderId="0" xfId="8" applyFont="1" applyFill="1" applyAlignment="1">
      <alignment horizontal="center"/>
    </xf>
    <xf numFmtId="0" fontId="4" fillId="3" borderId="0" xfId="8" applyFont="1" applyFill="1"/>
    <xf numFmtId="0" fontId="30" fillId="8" borderId="174" xfId="8" applyFill="1" applyBorder="1" applyAlignment="1">
      <alignment horizontal="left" vertical="center"/>
    </xf>
    <xf numFmtId="0" fontId="30" fillId="8" borderId="119" xfId="8" applyFill="1" applyBorder="1" applyAlignment="1">
      <alignment horizontal="left" vertical="center"/>
    </xf>
    <xf numFmtId="0" fontId="4" fillId="8" borderId="0" xfId="8" applyFont="1" applyFill="1" applyAlignment="1">
      <alignment horizontal="center"/>
    </xf>
    <xf numFmtId="0" fontId="4" fillId="8" borderId="0" xfId="8" applyFont="1" applyFill="1" applyAlignment="1">
      <alignment vertical="center"/>
    </xf>
    <xf numFmtId="0" fontId="4" fillId="8" borderId="0" xfId="8" applyFont="1" applyFill="1"/>
    <xf numFmtId="0" fontId="30" fillId="8" borderId="173" xfId="8" applyFill="1" applyBorder="1" applyAlignment="1">
      <alignment horizontal="left" vertical="center"/>
    </xf>
    <xf numFmtId="0" fontId="30" fillId="8" borderId="0" xfId="8" applyFill="1"/>
    <xf numFmtId="0" fontId="35" fillId="3" borderId="0" xfId="8" applyFont="1" applyFill="1" applyAlignment="1">
      <alignment horizontal="center" vertical="center"/>
    </xf>
    <xf numFmtId="0" fontId="35" fillId="3" borderId="0" xfId="8" applyFont="1" applyFill="1" applyAlignment="1">
      <alignment horizontal="left" vertical="center"/>
    </xf>
    <xf numFmtId="0" fontId="35" fillId="0" borderId="0" xfId="8" applyFont="1" applyAlignment="1">
      <alignment horizontal="left" vertical="center"/>
    </xf>
    <xf numFmtId="0" fontId="35" fillId="8" borderId="0" xfId="8" applyFont="1" applyFill="1" applyAlignment="1">
      <alignment horizontal="center" vertical="center"/>
    </xf>
    <xf numFmtId="0" fontId="4" fillId="8" borderId="0" xfId="8" applyFont="1" applyFill="1" applyAlignment="1">
      <alignment vertical="top" wrapText="1"/>
    </xf>
    <xf numFmtId="0" fontId="35" fillId="8" borderId="0" xfId="8" applyFont="1" applyFill="1" applyAlignment="1">
      <alignment horizontal="left" vertical="center"/>
    </xf>
    <xf numFmtId="0" fontId="30" fillId="8" borderId="0" xfId="8" applyFill="1" applyAlignment="1">
      <alignment horizontal="left" vertical="center"/>
    </xf>
    <xf numFmtId="0" fontId="30" fillId="0" borderId="173" xfId="8" applyBorder="1" applyAlignment="1">
      <alignment vertical="top"/>
    </xf>
    <xf numFmtId="0" fontId="30" fillId="0" borderId="174" xfId="8" applyBorder="1" applyAlignment="1">
      <alignment vertical="top"/>
    </xf>
    <xf numFmtId="0" fontId="30" fillId="0" borderId="119" xfId="8" applyBorder="1" applyAlignment="1">
      <alignment vertical="top"/>
    </xf>
    <xf numFmtId="0" fontId="4" fillId="0" borderId="0" xfId="8" applyFont="1" applyAlignment="1">
      <alignment vertical="top"/>
    </xf>
    <xf numFmtId="0" fontId="30" fillId="8" borderId="173" xfId="8" applyFill="1" applyBorder="1" applyAlignment="1">
      <alignment vertical="top"/>
    </xf>
    <xf numFmtId="0" fontId="30" fillId="8" borderId="174" xfId="8" applyFill="1" applyBorder="1" applyAlignment="1">
      <alignment vertical="top"/>
    </xf>
    <xf numFmtId="0" fontId="30" fillId="8" borderId="119" xfId="8" applyFill="1" applyBorder="1" applyAlignment="1">
      <alignment vertical="top"/>
    </xf>
    <xf numFmtId="0" fontId="4" fillId="8" borderId="0" xfId="8" applyFont="1" applyFill="1" applyAlignment="1">
      <alignment vertical="top"/>
    </xf>
    <xf numFmtId="0" fontId="4" fillId="8" borderId="0" xfId="8" applyFont="1" applyFill="1" applyAlignment="1">
      <alignment horizontal="left" vertical="top"/>
    </xf>
    <xf numFmtId="0" fontId="4" fillId="0" borderId="0" xfId="8" applyFont="1" applyAlignment="1">
      <alignment horizontal="left" vertical="top"/>
    </xf>
    <xf numFmtId="0" fontId="30" fillId="0" borderId="173" xfId="8" applyBorder="1" applyAlignment="1">
      <alignment horizontal="center" vertical="center"/>
    </xf>
    <xf numFmtId="0" fontId="30" fillId="0" borderId="174" xfId="8" applyBorder="1" applyAlignment="1">
      <alignment horizontal="center" vertical="center"/>
    </xf>
    <xf numFmtId="0" fontId="30" fillId="0" borderId="173" xfId="8" applyBorder="1" applyAlignment="1">
      <alignment horizontal="center" vertical="top"/>
    </xf>
    <xf numFmtId="0" fontId="30" fillId="0" borderId="174" xfId="8" applyBorder="1" applyAlignment="1">
      <alignment horizontal="center" vertical="top"/>
    </xf>
    <xf numFmtId="0" fontId="4" fillId="0" borderId="27" xfId="8" applyFont="1" applyBorder="1" applyAlignment="1">
      <alignment vertical="top"/>
    </xf>
    <xf numFmtId="0" fontId="30" fillId="0" borderId="27" xfId="8" applyBorder="1" applyAlignment="1">
      <alignment horizontal="left" vertical="center"/>
    </xf>
    <xf numFmtId="0" fontId="36" fillId="3" borderId="0" xfId="8" applyFont="1" applyFill="1" applyAlignment="1">
      <alignment horizontal="left" vertical="center"/>
    </xf>
    <xf numFmtId="0" fontId="4" fillId="0" borderId="42" xfId="8" applyFont="1" applyBorder="1" applyAlignment="1">
      <alignment horizontal="left" vertical="center"/>
    </xf>
    <xf numFmtId="0" fontId="4" fillId="0" borderId="23" xfId="8" applyFont="1" applyBorder="1" applyAlignment="1">
      <alignment horizontal="center" vertical="center"/>
    </xf>
    <xf numFmtId="0" fontId="4" fillId="0" borderId="27" xfId="8" applyFont="1" applyBorder="1" applyAlignment="1">
      <alignment horizontal="left" vertical="center"/>
    </xf>
    <xf numFmtId="0" fontId="4" fillId="0" borderId="22" xfId="8" applyFont="1" applyBorder="1" applyAlignment="1">
      <alignment horizontal="left" vertical="center"/>
    </xf>
    <xf numFmtId="0" fontId="4" fillId="0" borderId="21" xfId="8" applyFont="1" applyBorder="1" applyAlignment="1">
      <alignment horizontal="left" vertical="center"/>
    </xf>
    <xf numFmtId="0" fontId="4" fillId="0" borderId="23" xfId="8" applyFont="1" applyBorder="1" applyAlignment="1">
      <alignment horizontal="left" vertical="center"/>
    </xf>
    <xf numFmtId="0" fontId="4" fillId="0" borderId="5" xfId="8" applyFont="1" applyBorder="1" applyAlignment="1">
      <alignment horizontal="left" vertical="center"/>
    </xf>
    <xf numFmtId="0" fontId="4" fillId="0" borderId="30" xfId="8" applyFont="1" applyBorder="1" applyAlignment="1">
      <alignment horizontal="left" vertical="center"/>
    </xf>
    <xf numFmtId="0" fontId="4" fillId="0" borderId="27" xfId="8" applyFont="1" applyBorder="1" applyAlignment="1">
      <alignment horizontal="center" vertical="center"/>
    </xf>
    <xf numFmtId="0" fontId="4" fillId="0" borderId="0" xfId="8" applyFont="1" applyAlignment="1">
      <alignment vertical="center"/>
    </xf>
    <xf numFmtId="0" fontId="4" fillId="0" borderId="5" xfId="8" applyFont="1" applyBorder="1" applyAlignment="1">
      <alignment vertical="center"/>
    </xf>
    <xf numFmtId="0" fontId="4" fillId="0" borderId="0" xfId="8" applyFont="1" applyAlignment="1">
      <alignment horizontal="right" vertical="center"/>
    </xf>
    <xf numFmtId="0" fontId="4" fillId="0" borderId="33" xfId="8" applyFont="1" applyBorder="1" applyAlignment="1">
      <alignment vertical="center" wrapText="1"/>
    </xf>
    <xf numFmtId="0" fontId="4" fillId="0" borderId="0" xfId="8" applyFont="1" applyAlignment="1">
      <alignment vertical="center" wrapText="1"/>
    </xf>
    <xf numFmtId="0" fontId="4" fillId="0" borderId="0" xfId="8" applyFont="1"/>
    <xf numFmtId="0" fontId="4" fillId="0" borderId="30" xfId="8" applyFont="1" applyBorder="1"/>
    <xf numFmtId="0" fontId="4" fillId="0" borderId="0" xfId="8" applyFont="1" applyAlignment="1">
      <alignment horizontal="left"/>
    </xf>
    <xf numFmtId="0" fontId="4" fillId="0" borderId="11" xfId="8" applyFont="1" applyBorder="1" applyAlignment="1">
      <alignment horizontal="center" vertical="center" textRotation="255" wrapText="1"/>
    </xf>
    <xf numFmtId="0" fontId="10" fillId="0" borderId="11" xfId="8" applyFont="1" applyBorder="1" applyAlignment="1">
      <alignment horizontal="center" vertical="center"/>
    </xf>
    <xf numFmtId="0" fontId="10" fillId="0" borderId="24" xfId="8" applyFont="1" applyBorder="1" applyAlignment="1">
      <alignment horizontal="center" vertical="center"/>
    </xf>
    <xf numFmtId="0" fontId="4" fillId="0" borderId="32" xfId="8" applyFont="1" applyBorder="1" applyAlignment="1">
      <alignment horizontal="center" vertical="center" textRotation="255" wrapText="1"/>
    </xf>
    <xf numFmtId="0" fontId="4" fillId="0" borderId="179" xfId="8" applyFont="1" applyBorder="1" applyAlignment="1">
      <alignment horizontal="center" vertical="center" textRotation="255" wrapText="1"/>
    </xf>
    <xf numFmtId="0" fontId="4" fillId="0" borderId="5" xfId="8" applyFont="1" applyBorder="1" applyAlignment="1">
      <alignment horizontal="center" vertical="center" textRotation="255" shrinkToFit="1"/>
    </xf>
    <xf numFmtId="0" fontId="4" fillId="0" borderId="10" xfId="8" applyFont="1" applyBorder="1"/>
    <xf numFmtId="0" fontId="39" fillId="0" borderId="0" xfId="8" applyFont="1" applyAlignment="1">
      <alignment horizontal="justify"/>
    </xf>
    <xf numFmtId="0" fontId="4" fillId="0" borderId="27" xfId="8" applyFont="1" applyBorder="1"/>
    <xf numFmtId="0" fontId="4" fillId="0" borderId="23" xfId="8" applyFont="1" applyBorder="1"/>
    <xf numFmtId="0" fontId="1" fillId="0" borderId="0" xfId="8" applyFont="1" applyAlignment="1">
      <alignment horizontal="left" vertical="top"/>
    </xf>
    <xf numFmtId="0" fontId="1" fillId="0" borderId="0" xfId="8" applyFont="1" applyAlignment="1">
      <alignment horizontal="right" vertical="center"/>
    </xf>
    <xf numFmtId="0" fontId="1" fillId="0" borderId="0" xfId="8" applyFont="1" applyAlignment="1">
      <alignment vertical="center"/>
    </xf>
    <xf numFmtId="0" fontId="1" fillId="0" borderId="0" xfId="8" applyFont="1" applyAlignment="1">
      <alignment horizontal="center" vertical="top"/>
    </xf>
    <xf numFmtId="0" fontId="1" fillId="0" borderId="164" xfId="8" applyFont="1" applyBorder="1" applyAlignment="1">
      <alignment horizontal="center" vertical="center"/>
    </xf>
    <xf numFmtId="0" fontId="1" fillId="0" borderId="146" xfId="8" applyFont="1" applyBorder="1" applyAlignment="1">
      <alignment horizontal="center" vertical="center"/>
    </xf>
    <xf numFmtId="0" fontId="1" fillId="0" borderId="181" xfId="8" applyFont="1" applyBorder="1" applyAlignment="1">
      <alignment horizontal="center" vertical="center"/>
    </xf>
    <xf numFmtId="0" fontId="1" fillId="0" borderId="0" xfId="8" applyFont="1" applyAlignment="1">
      <alignment horizontal="left" vertical="center"/>
    </xf>
    <xf numFmtId="0" fontId="1" fillId="0" borderId="33" xfId="8" applyFont="1" applyBorder="1" applyAlignment="1">
      <alignment horizontal="center" vertical="center"/>
    </xf>
    <xf numFmtId="0" fontId="1" fillId="0" borderId="44" xfId="8" applyFont="1" applyBorder="1" applyAlignment="1">
      <alignment horizontal="left" vertical="center"/>
    </xf>
    <xf numFmtId="0" fontId="1" fillId="0" borderId="11" xfId="8" applyFont="1" applyBorder="1" applyAlignment="1">
      <alignment horizontal="center" vertical="center"/>
    </xf>
    <xf numFmtId="0" fontId="1" fillId="0" borderId="10" xfId="8" applyFont="1" applyBorder="1" applyAlignment="1">
      <alignment horizontal="left" vertical="center"/>
    </xf>
    <xf numFmtId="0" fontId="1" fillId="0" borderId="24" xfId="8" applyFont="1" applyBorder="1" applyAlignment="1">
      <alignment horizontal="left" vertical="center"/>
    </xf>
    <xf numFmtId="0" fontId="1" fillId="0" borderId="0" xfId="8" applyFont="1" applyAlignment="1">
      <alignment horizontal="center" vertical="center"/>
    </xf>
    <xf numFmtId="0" fontId="1" fillId="0" borderId="33" xfId="8" applyFont="1" applyBorder="1" applyAlignment="1">
      <alignment horizontal="left" vertical="center"/>
    </xf>
    <xf numFmtId="0" fontId="1" fillId="0" borderId="30" xfId="8" applyFont="1" applyBorder="1" applyAlignment="1">
      <alignment horizontal="left" vertical="center"/>
    </xf>
    <xf numFmtId="0" fontId="1" fillId="0" borderId="23" xfId="8" applyFont="1" applyBorder="1" applyAlignment="1">
      <alignment horizontal="center" vertical="center"/>
    </xf>
    <xf numFmtId="0" fontId="1" fillId="0" borderId="27" xfId="8" applyFont="1" applyBorder="1" applyAlignment="1">
      <alignment horizontal="left" vertical="center"/>
    </xf>
    <xf numFmtId="0" fontId="1" fillId="0" borderId="182" xfId="8" applyFont="1" applyBorder="1" applyAlignment="1">
      <alignment horizontal="center" vertical="center"/>
    </xf>
    <xf numFmtId="0" fontId="1" fillId="0" borderId="183" xfId="8" applyFont="1" applyBorder="1" applyAlignment="1">
      <alignment horizontal="left" vertical="center"/>
    </xf>
    <xf numFmtId="0" fontId="1" fillId="0" borderId="179" xfId="8" applyFont="1" applyBorder="1" applyAlignment="1">
      <alignment horizontal="center" vertical="center"/>
    </xf>
    <xf numFmtId="0" fontId="1" fillId="0" borderId="180" xfId="8" applyFont="1" applyBorder="1" applyAlignment="1">
      <alignment horizontal="left" vertical="center"/>
    </xf>
    <xf numFmtId="0" fontId="1" fillId="0" borderId="124" xfId="8" applyFont="1" applyBorder="1" applyAlignment="1">
      <alignment horizontal="left" vertical="top"/>
    </xf>
    <xf numFmtId="0" fontId="1" fillId="0" borderId="156" xfId="8" applyFont="1" applyBorder="1" applyAlignment="1">
      <alignment horizontal="left" vertical="top"/>
    </xf>
    <xf numFmtId="0" fontId="1" fillId="0" borderId="27" xfId="8" applyFont="1" applyBorder="1" applyAlignment="1">
      <alignment horizontal="left" vertical="top"/>
    </xf>
    <xf numFmtId="0" fontId="1" fillId="0" borderId="33" xfId="8" applyFont="1" applyBorder="1" applyAlignment="1">
      <alignment horizontal="left" vertical="top"/>
    </xf>
    <xf numFmtId="0" fontId="1" fillId="0" borderId="23" xfId="8" applyFont="1" applyBorder="1" applyAlignment="1">
      <alignment horizontal="left" vertical="top"/>
    </xf>
    <xf numFmtId="0" fontId="5" fillId="7" borderId="0" xfId="8" applyFont="1" applyFill="1" applyAlignment="1">
      <alignment horizontal="left" vertical="top"/>
    </xf>
    <xf numFmtId="0" fontId="5" fillId="7" borderId="0" xfId="8" applyFont="1" applyFill="1" applyAlignment="1">
      <alignment horizontal="left" vertical="center"/>
    </xf>
    <xf numFmtId="0" fontId="5" fillId="7" borderId="11" xfId="8" applyFont="1" applyFill="1" applyBorder="1" applyAlignment="1">
      <alignment horizontal="left" vertical="center"/>
    </xf>
    <xf numFmtId="0" fontId="5" fillId="7" borderId="24" xfId="8" applyFont="1" applyFill="1" applyBorder="1" applyAlignment="1">
      <alignment horizontal="left" vertical="center"/>
    </xf>
    <xf numFmtId="0" fontId="5" fillId="7" borderId="10" xfId="8" applyFont="1" applyFill="1" applyBorder="1" applyAlignment="1">
      <alignment horizontal="left" vertical="center"/>
    </xf>
    <xf numFmtId="0" fontId="5" fillId="7" borderId="32" xfId="8" applyFont="1" applyFill="1" applyBorder="1" applyAlignment="1">
      <alignment horizontal="left" vertical="top"/>
    </xf>
    <xf numFmtId="0" fontId="5" fillId="7" borderId="33" xfId="8" applyFont="1" applyFill="1" applyBorder="1" applyAlignment="1">
      <alignment horizontal="left" vertical="top"/>
    </xf>
    <xf numFmtId="0" fontId="5" fillId="7" borderId="44" xfId="8" applyFont="1" applyFill="1" applyBorder="1" applyAlignment="1">
      <alignment horizontal="left" vertical="top"/>
    </xf>
    <xf numFmtId="0" fontId="5" fillId="7" borderId="5" xfId="8" applyFont="1" applyFill="1" applyBorder="1" applyAlignment="1">
      <alignment horizontal="left" vertical="top"/>
    </xf>
    <xf numFmtId="0" fontId="5" fillId="7" borderId="30" xfId="8" applyFont="1" applyFill="1" applyBorder="1" applyAlignment="1">
      <alignment horizontal="left" vertical="top"/>
    </xf>
    <xf numFmtId="0" fontId="5" fillId="7" borderId="5" xfId="8" applyFont="1" applyFill="1" applyBorder="1" applyAlignment="1">
      <alignment horizontal="center" vertical="center"/>
    </xf>
    <xf numFmtId="0" fontId="5" fillId="7" borderId="0" xfId="8" applyFont="1" applyFill="1" applyAlignment="1">
      <alignment horizontal="center" vertical="center"/>
    </xf>
    <xf numFmtId="0" fontId="5" fillId="7" borderId="30" xfId="8" applyFont="1" applyFill="1" applyBorder="1" applyAlignment="1">
      <alignment horizontal="center" vertical="center"/>
    </xf>
    <xf numFmtId="0" fontId="5" fillId="7" borderId="23" xfId="8" applyFont="1" applyFill="1" applyBorder="1" applyAlignment="1">
      <alignment horizontal="left" vertical="top"/>
    </xf>
    <xf numFmtId="0" fontId="5" fillId="7" borderId="27" xfId="8" applyFont="1" applyFill="1" applyBorder="1" applyAlignment="1">
      <alignment horizontal="left" vertical="top"/>
    </xf>
    <xf numFmtId="0" fontId="5" fillId="7" borderId="22" xfId="8" applyFont="1" applyFill="1" applyBorder="1" applyAlignment="1">
      <alignment horizontal="left" vertical="top"/>
    </xf>
    <xf numFmtId="0" fontId="5" fillId="7" borderId="0" xfId="8" applyFont="1" applyFill="1" applyAlignment="1">
      <alignment horizontal="right" vertical="top"/>
    </xf>
    <xf numFmtId="0" fontId="5" fillId="7" borderId="0" xfId="8" applyFont="1" applyFill="1" applyAlignment="1">
      <alignment horizontal="left"/>
    </xf>
    <xf numFmtId="0" fontId="5" fillId="7" borderId="0" xfId="8" applyFont="1" applyFill="1"/>
    <xf numFmtId="0" fontId="40" fillId="0" borderId="0" xfId="8" applyFont="1" applyAlignment="1">
      <alignment horizontal="left"/>
    </xf>
    <xf numFmtId="0" fontId="40" fillId="0" borderId="0" xfId="8" applyFont="1" applyAlignment="1">
      <alignment horizontal="justify"/>
    </xf>
    <xf numFmtId="0" fontId="40" fillId="0" borderId="0" xfId="8" applyFont="1" applyAlignment="1">
      <alignment vertical="top"/>
    </xf>
    <xf numFmtId="0" fontId="41" fillId="0" borderId="0" xfId="8" applyFont="1" applyAlignment="1">
      <alignment vertical="center"/>
    </xf>
    <xf numFmtId="0" fontId="40" fillId="0" borderId="8" xfId="8" applyFont="1" applyBorder="1" applyAlignment="1">
      <alignment horizontal="center" vertical="center"/>
    </xf>
    <xf numFmtId="0" fontId="40" fillId="0" borderId="11" xfId="8" applyFont="1" applyBorder="1" applyAlignment="1">
      <alignment horizontal="center" vertical="center"/>
    </xf>
    <xf numFmtId="0" fontId="40" fillId="0" borderId="8" xfId="8" applyFont="1" applyBorder="1" applyAlignment="1">
      <alignment horizontal="justify" vertical="center"/>
    </xf>
    <xf numFmtId="0" fontId="40" fillId="0" borderId="11" xfId="8" applyFont="1" applyBorder="1" applyAlignment="1">
      <alignment horizontal="justify" vertical="center"/>
    </xf>
    <xf numFmtId="0" fontId="40" fillId="0" borderId="8" xfId="8" applyFont="1" applyBorder="1" applyAlignment="1">
      <alignment horizontal="center" vertical="center" wrapText="1"/>
    </xf>
    <xf numFmtId="0" fontId="40" fillId="0" borderId="8" xfId="8" applyFont="1" applyBorder="1" applyAlignment="1">
      <alignment horizontal="justify" vertical="center" wrapText="1"/>
    </xf>
    <xf numFmtId="0" fontId="40" fillId="0" borderId="11" xfId="8" applyFont="1" applyBorder="1" applyAlignment="1">
      <alignment horizontal="justify" vertical="center" wrapText="1"/>
    </xf>
    <xf numFmtId="0" fontId="40" fillId="0" borderId="193" xfId="8" applyFont="1" applyBorder="1" applyAlignment="1">
      <alignment horizontal="justify" vertical="top" wrapText="1"/>
    </xf>
    <xf numFmtId="0" fontId="40" fillId="0" borderId="8" xfId="8" applyFont="1" applyBorder="1" applyAlignment="1">
      <alignment horizontal="justify" vertical="top" wrapText="1"/>
    </xf>
    <xf numFmtId="0" fontId="40" fillId="0" borderId="11" xfId="8" applyFont="1" applyBorder="1" applyAlignment="1">
      <alignment horizontal="center" vertical="center" wrapText="1"/>
    </xf>
    <xf numFmtId="0" fontId="40" fillId="0" borderId="45" xfId="8" applyFont="1" applyBorder="1" applyAlignment="1">
      <alignment horizontal="justify" vertical="top" wrapText="1"/>
    </xf>
    <xf numFmtId="0" fontId="40" fillId="0" borderId="45" xfId="8" applyFont="1" applyBorder="1" applyAlignment="1">
      <alignment horizontal="center" vertical="center" wrapText="1"/>
    </xf>
    <xf numFmtId="0" fontId="40" fillId="0" borderId="194" xfId="8" applyFont="1" applyBorder="1" applyAlignment="1">
      <alignment horizontal="center" vertical="center" wrapText="1"/>
    </xf>
    <xf numFmtId="0" fontId="4" fillId="0" borderId="44" xfId="8" applyFont="1" applyBorder="1"/>
    <xf numFmtId="181" fontId="10" fillId="0" borderId="8" xfId="8" applyNumberFormat="1" applyFont="1" applyBorder="1" applyAlignment="1">
      <alignment horizontal="center" vertical="center" wrapText="1"/>
    </xf>
    <xf numFmtId="0" fontId="40" fillId="0" borderId="32" xfId="8" applyFont="1" applyBorder="1" applyAlignment="1">
      <alignment horizontal="justify" vertical="top" wrapText="1"/>
    </xf>
    <xf numFmtId="0" fontId="40" fillId="0" borderId="33" xfId="8" applyFont="1" applyBorder="1" applyAlignment="1">
      <alignment horizontal="justify" vertical="top" wrapText="1"/>
    </xf>
    <xf numFmtId="0" fontId="40" fillId="0" borderId="5" xfId="8" applyFont="1" applyBorder="1" applyAlignment="1">
      <alignment horizontal="left"/>
    </xf>
    <xf numFmtId="0" fontId="40" fillId="0" borderId="0" xfId="8" applyFont="1"/>
    <xf numFmtId="0" fontId="40" fillId="0" borderId="30" xfId="8" applyFont="1" applyBorder="1" applyAlignment="1">
      <alignment horizontal="justify" vertical="top" wrapText="1"/>
    </xf>
    <xf numFmtId="0" fontId="40" fillId="0" borderId="0" xfId="8" applyFont="1" applyAlignment="1">
      <alignment horizontal="justify" vertical="top" wrapText="1"/>
    </xf>
    <xf numFmtId="0" fontId="40" fillId="0" borderId="23" xfId="8" applyFont="1" applyBorder="1" applyAlignment="1">
      <alignment horizontal="left"/>
    </xf>
    <xf numFmtId="0" fontId="4" fillId="0" borderId="22" xfId="8" applyFont="1" applyBorder="1"/>
    <xf numFmtId="0" fontId="4" fillId="0" borderId="33" xfId="8" applyFont="1" applyBorder="1"/>
    <xf numFmtId="0" fontId="42" fillId="0" borderId="0" xfId="8" applyFont="1" applyAlignment="1">
      <alignment horizontal="left" vertical="center"/>
    </xf>
    <xf numFmtId="0" fontId="4" fillId="0" borderId="156" xfId="8" applyFont="1" applyBorder="1"/>
    <xf numFmtId="0" fontId="43" fillId="3" borderId="0" xfId="9" applyFill="1">
      <alignment vertical="center"/>
    </xf>
    <xf numFmtId="0" fontId="43" fillId="3" borderId="0" xfId="9" applyFill="1" applyAlignment="1">
      <alignment horizontal="right" vertical="center"/>
    </xf>
    <xf numFmtId="0" fontId="43" fillId="3" borderId="0" xfId="9" applyFill="1" applyAlignment="1">
      <alignment horizontal="center" vertical="center"/>
    </xf>
    <xf numFmtId="0" fontId="43" fillId="4" borderId="0" xfId="9" applyFill="1" applyAlignment="1">
      <alignment horizontal="center" vertical="center"/>
    </xf>
    <xf numFmtId="0" fontId="45" fillId="3" borderId="0" xfId="9" applyFont="1" applyFill="1" applyAlignment="1">
      <alignment horizontal="center" vertical="center"/>
    </xf>
    <xf numFmtId="0" fontId="43" fillId="3" borderId="0" xfId="9" applyFill="1" applyAlignment="1">
      <alignment horizontal="center" vertical="center" shrinkToFit="1"/>
    </xf>
    <xf numFmtId="0" fontId="43" fillId="3" borderId="30" xfId="9" applyFill="1" applyBorder="1" applyAlignment="1">
      <alignment horizontal="center" vertical="center"/>
    </xf>
    <xf numFmtId="0" fontId="46" fillId="3" borderId="0" xfId="9" applyFont="1" applyFill="1">
      <alignment vertical="center"/>
    </xf>
    <xf numFmtId="0" fontId="43" fillId="4" borderId="8" xfId="9" applyFill="1" applyBorder="1" applyAlignment="1">
      <alignment horizontal="center" vertical="center"/>
    </xf>
    <xf numFmtId="0" fontId="43" fillId="3" borderId="8" xfId="9" applyFill="1" applyBorder="1">
      <alignment vertical="center"/>
    </xf>
    <xf numFmtId="182" fontId="43" fillId="0" borderId="42" xfId="9" applyNumberFormat="1" applyBorder="1" applyAlignment="1">
      <alignment horizontal="center" vertical="center"/>
    </xf>
    <xf numFmtId="0" fontId="49" fillId="3" borderId="103" xfId="9" applyFont="1" applyFill="1" applyBorder="1" applyAlignment="1">
      <alignment vertical="center" wrapText="1"/>
    </xf>
    <xf numFmtId="38" fontId="15" fillId="4" borderId="103" xfId="10" applyFont="1" applyFill="1" applyBorder="1">
      <alignment vertical="center"/>
    </xf>
    <xf numFmtId="0" fontId="43" fillId="3" borderId="103" xfId="9" applyFill="1" applyBorder="1">
      <alignment vertical="center"/>
    </xf>
    <xf numFmtId="0" fontId="43" fillId="0" borderId="8" xfId="9" applyBorder="1">
      <alignment vertical="center"/>
    </xf>
    <xf numFmtId="0" fontId="43" fillId="0" borderId="8" xfId="9" applyBorder="1" applyAlignment="1">
      <alignment horizontal="center" vertical="center"/>
    </xf>
    <xf numFmtId="0" fontId="43" fillId="3" borderId="21" xfId="9" applyFill="1" applyBorder="1" applyAlignment="1">
      <alignment horizontal="center" vertical="center"/>
    </xf>
    <xf numFmtId="0" fontId="49" fillId="3" borderId="141" xfId="9" applyFont="1" applyFill="1" applyBorder="1" applyAlignment="1">
      <alignment vertical="center" wrapText="1"/>
    </xf>
    <xf numFmtId="38" fontId="15" fillId="4" borderId="141" xfId="10" applyFont="1" applyFill="1" applyBorder="1">
      <alignment vertical="center"/>
    </xf>
    <xf numFmtId="0" fontId="43" fillId="3" borderId="141" xfId="9" applyFill="1" applyBorder="1">
      <alignment vertical="center"/>
    </xf>
    <xf numFmtId="182" fontId="43" fillId="3" borderId="42" xfId="9" applyNumberFormat="1" applyFill="1" applyBorder="1" applyAlignment="1">
      <alignment horizontal="center" vertical="center"/>
    </xf>
    <xf numFmtId="0" fontId="49" fillId="3" borderId="108" xfId="9" applyFont="1" applyFill="1" applyBorder="1" applyAlignment="1">
      <alignment vertical="center" wrapText="1"/>
    </xf>
    <xf numFmtId="38" fontId="15" fillId="4" borderId="108" xfId="10" applyFont="1" applyFill="1" applyBorder="1">
      <alignment vertical="center"/>
    </xf>
    <xf numFmtId="0" fontId="43" fillId="3" borderId="108" xfId="9" applyFill="1" applyBorder="1">
      <alignment vertical="center"/>
    </xf>
    <xf numFmtId="0" fontId="43" fillId="3" borderId="33" xfId="9" applyFill="1" applyBorder="1" applyAlignment="1">
      <alignment horizontal="center" vertical="center"/>
    </xf>
    <xf numFmtId="183" fontId="30" fillId="3" borderId="33" xfId="10" applyNumberFormat="1" applyFont="1" applyFill="1" applyBorder="1" applyAlignment="1">
      <alignment horizontal="center" vertical="center"/>
    </xf>
    <xf numFmtId="0" fontId="43" fillId="3" borderId="33" xfId="9" applyFill="1" applyBorder="1" applyAlignment="1">
      <alignment vertical="center" wrapText="1"/>
    </xf>
    <xf numFmtId="38" fontId="30" fillId="3" borderId="33" xfId="10" applyFont="1" applyFill="1" applyBorder="1">
      <alignment vertical="center"/>
    </xf>
    <xf numFmtId="0" fontId="43" fillId="3" borderId="33" xfId="9" applyFill="1" applyBorder="1">
      <alignment vertical="center"/>
    </xf>
    <xf numFmtId="38" fontId="30" fillId="3" borderId="27" xfId="10" applyFont="1" applyFill="1" applyBorder="1">
      <alignment vertical="center"/>
    </xf>
    <xf numFmtId="0" fontId="43" fillId="3" borderId="27" xfId="9" applyFill="1" applyBorder="1">
      <alignment vertical="center"/>
    </xf>
    <xf numFmtId="176" fontId="43" fillId="3" borderId="24" xfId="9" applyNumberFormat="1" applyFill="1" applyBorder="1" applyAlignment="1">
      <alignment horizontal="center" vertical="center"/>
    </xf>
    <xf numFmtId="0" fontId="43" fillId="3" borderId="5" xfId="9" applyFill="1" applyBorder="1">
      <alignment vertical="center"/>
    </xf>
    <xf numFmtId="184" fontId="15" fillId="3" borderId="0" xfId="11" applyNumberFormat="1" applyFont="1" applyFill="1" applyBorder="1" applyAlignment="1">
      <alignment horizontal="center" vertical="center"/>
    </xf>
    <xf numFmtId="0" fontId="50" fillId="3" borderId="103" xfId="9" applyFont="1" applyFill="1" applyBorder="1" applyAlignment="1">
      <alignment vertical="center" wrapText="1"/>
    </xf>
    <xf numFmtId="0" fontId="43" fillId="4" borderId="21" xfId="9" applyFill="1" applyBorder="1" applyAlignment="1">
      <alignment horizontal="center" vertical="center"/>
    </xf>
    <xf numFmtId="0" fontId="50" fillId="3" borderId="141" xfId="9" applyFont="1" applyFill="1" applyBorder="1" applyAlignment="1">
      <alignment vertical="center" wrapText="1"/>
    </xf>
    <xf numFmtId="182" fontId="43" fillId="4" borderId="42" xfId="9" applyNumberFormat="1" applyFill="1" applyBorder="1" applyAlignment="1">
      <alignment horizontal="center" vertical="center"/>
    </xf>
    <xf numFmtId="0" fontId="50" fillId="3" borderId="108" xfId="9" applyFont="1" applyFill="1" applyBorder="1" applyAlignment="1">
      <alignment vertical="center" wrapText="1"/>
    </xf>
    <xf numFmtId="0" fontId="43" fillId="3" borderId="0" xfId="9" applyFill="1" applyAlignment="1">
      <alignment horizontal="left" vertical="center"/>
    </xf>
    <xf numFmtId="0" fontId="43" fillId="3" borderId="23" xfId="9" applyFill="1" applyBorder="1">
      <alignment vertical="center"/>
    </xf>
    <xf numFmtId="0" fontId="4" fillId="0" borderId="8" xfId="8" applyFont="1" applyBorder="1" applyAlignment="1">
      <alignment horizontal="centerContinuous" vertical="center"/>
    </xf>
    <xf numFmtId="0" fontId="4" fillId="0" borderId="11" xfId="8" applyFont="1" applyBorder="1" applyAlignment="1">
      <alignment horizontal="center" vertical="center"/>
    </xf>
    <xf numFmtId="0" fontId="4" fillId="0" borderId="24" xfId="8" applyFont="1" applyBorder="1" applyAlignment="1">
      <alignment vertical="center"/>
    </xf>
    <xf numFmtId="0" fontId="4" fillId="0" borderId="24" xfId="8" applyFont="1" applyBorder="1" applyAlignment="1">
      <alignment horizontal="center" vertical="center"/>
    </xf>
    <xf numFmtId="0" fontId="4" fillId="0" borderId="24" xfId="8" applyFont="1" applyBorder="1" applyAlignment="1">
      <alignment horizontal="left" vertical="center"/>
    </xf>
    <xf numFmtId="0" fontId="4" fillId="0" borderId="10" xfId="8" applyFont="1" applyBorder="1" applyAlignment="1">
      <alignment horizontal="left" vertical="center"/>
    </xf>
    <xf numFmtId="0" fontId="4" fillId="0" borderId="33" xfId="8" applyFont="1" applyBorder="1" applyAlignment="1">
      <alignment horizontal="left" vertical="center"/>
    </xf>
    <xf numFmtId="0" fontId="4" fillId="0" borderId="33" xfId="8" applyFont="1" applyBorder="1" applyAlignment="1">
      <alignment horizontal="center" vertical="center"/>
    </xf>
    <xf numFmtId="0" fontId="4" fillId="0" borderId="33" xfId="8" applyFont="1" applyBorder="1" applyAlignment="1">
      <alignment vertical="center"/>
    </xf>
    <xf numFmtId="0" fontId="4" fillId="0" borderId="44" xfId="8" applyFont="1" applyBorder="1" applyAlignment="1">
      <alignment horizontal="left" vertical="center"/>
    </xf>
    <xf numFmtId="0" fontId="10" fillId="0" borderId="0" xfId="8" applyFont="1" applyAlignment="1">
      <alignment vertical="center"/>
    </xf>
    <xf numFmtId="0" fontId="30" fillId="0" borderId="0" xfId="8"/>
    <xf numFmtId="0" fontId="51" fillId="0" borderId="0" xfId="8" applyFont="1" applyAlignment="1">
      <alignment vertical="center"/>
    </xf>
    <xf numFmtId="0" fontId="4" fillId="0" borderId="24" xfId="8" applyFont="1" applyBorder="1" applyAlignment="1">
      <alignment vertical="center" wrapText="1" shrinkToFit="1"/>
    </xf>
    <xf numFmtId="0" fontId="4" fillId="0" borderId="11" xfId="8" applyFont="1" applyBorder="1" applyAlignment="1">
      <alignment horizontal="left" vertical="center"/>
    </xf>
    <xf numFmtId="0" fontId="4" fillId="0" borderId="32" xfId="8" applyFont="1" applyBorder="1" applyAlignment="1">
      <alignment horizontal="left" vertical="center"/>
    </xf>
    <xf numFmtId="0" fontId="4" fillId="0" borderId="44" xfId="8" applyFont="1" applyBorder="1" applyAlignment="1">
      <alignment vertical="center"/>
    </xf>
    <xf numFmtId="0" fontId="4" fillId="0" borderId="32" xfId="8" applyFont="1" applyBorder="1" applyAlignment="1">
      <alignment horizontal="center" vertical="center"/>
    </xf>
    <xf numFmtId="49" fontId="4" fillId="0" borderId="0" xfId="8" applyNumberFormat="1" applyFont="1" applyAlignment="1">
      <alignment horizontal="left" vertical="center"/>
    </xf>
    <xf numFmtId="0" fontId="10" fillId="0" borderId="30" xfId="8" applyFont="1" applyBorder="1" applyAlignment="1">
      <alignment vertical="center"/>
    </xf>
    <xf numFmtId="0" fontId="10" fillId="0" borderId="5" xfId="8" applyFont="1" applyBorder="1" applyAlignment="1">
      <alignment horizontal="center" vertical="center"/>
    </xf>
    <xf numFmtId="0" fontId="4" fillId="0" borderId="30" xfId="8" applyFont="1" applyBorder="1" applyAlignment="1">
      <alignment vertical="center"/>
    </xf>
    <xf numFmtId="0" fontId="4" fillId="0" borderId="5" xfId="8" applyFont="1" applyBorder="1" applyAlignment="1">
      <alignment horizontal="center" vertical="center"/>
    </xf>
    <xf numFmtId="0" fontId="4" fillId="0" borderId="11" xfId="8" applyFont="1" applyBorder="1" applyAlignment="1">
      <alignment vertical="center"/>
    </xf>
    <xf numFmtId="1" fontId="4" fillId="0" borderId="24" xfId="8" applyNumberFormat="1" applyFont="1" applyBorder="1" applyAlignment="1">
      <alignment vertical="center"/>
    </xf>
    <xf numFmtId="0" fontId="4" fillId="0" borderId="30" xfId="8" applyFont="1" applyBorder="1" applyAlignment="1">
      <alignment horizontal="center" vertical="center"/>
    </xf>
    <xf numFmtId="0" fontId="10" fillId="0" borderId="0" xfId="8" applyFont="1" applyAlignment="1">
      <alignment horizontal="center" vertical="center"/>
    </xf>
    <xf numFmtId="0" fontId="52" fillId="0" borderId="0" xfId="8" applyFont="1" applyAlignment="1">
      <alignment horizontal="left" vertical="center"/>
    </xf>
    <xf numFmtId="0" fontId="4" fillId="0" borderId="0" xfId="8" applyFont="1" applyAlignment="1">
      <alignment horizontal="left" vertical="center" wrapText="1"/>
    </xf>
    <xf numFmtId="49" fontId="4" fillId="0" borderId="27" xfId="8" applyNumberFormat="1" applyFont="1" applyBorder="1" applyAlignment="1">
      <alignment horizontal="left" vertical="center"/>
    </xf>
    <xf numFmtId="0" fontId="4" fillId="0" borderId="156" xfId="8" applyFont="1" applyBorder="1" applyAlignment="1">
      <alignment horizontal="left" vertical="center"/>
    </xf>
    <xf numFmtId="0" fontId="40" fillId="0" borderId="24" xfId="8" applyFont="1" applyBorder="1" applyAlignment="1">
      <alignment vertical="center"/>
    </xf>
    <xf numFmtId="0" fontId="40" fillId="0" borderId="10" xfId="8" applyFont="1" applyBorder="1" applyAlignment="1">
      <alignment vertical="center"/>
    </xf>
    <xf numFmtId="0" fontId="40" fillId="0" borderId="0" xfId="8" applyFont="1" applyAlignment="1">
      <alignment vertical="center"/>
    </xf>
    <xf numFmtId="0" fontId="40" fillId="0" borderId="30" xfId="8" applyFont="1" applyBorder="1" applyAlignment="1">
      <alignment vertical="center"/>
    </xf>
    <xf numFmtId="0" fontId="40" fillId="0" borderId="33" xfId="8" applyFont="1" applyBorder="1" applyAlignment="1">
      <alignment vertical="center"/>
    </xf>
    <xf numFmtId="0" fontId="40" fillId="0" borderId="44" xfId="8" applyFont="1" applyBorder="1" applyAlignment="1">
      <alignment vertical="center"/>
    </xf>
    <xf numFmtId="0" fontId="4" fillId="0" borderId="27" xfId="8" applyFont="1" applyBorder="1" applyAlignment="1">
      <alignment vertical="center"/>
    </xf>
    <xf numFmtId="0" fontId="40" fillId="0" borderId="27" xfId="8" applyFont="1" applyBorder="1" applyAlignment="1">
      <alignment vertical="center"/>
    </xf>
    <xf numFmtId="0" fontId="40" fillId="0" borderId="22" xfId="8" applyFont="1" applyBorder="1" applyAlignment="1">
      <alignment vertical="center"/>
    </xf>
    <xf numFmtId="0" fontId="53" fillId="0" borderId="0" xfId="8" applyFont="1" applyAlignment="1">
      <alignment horizontal="center" vertical="center"/>
    </xf>
    <xf numFmtId="0" fontId="52" fillId="0" borderId="30" xfId="8" applyFont="1" applyBorder="1" applyAlignment="1">
      <alignment vertical="center" shrinkToFit="1"/>
    </xf>
    <xf numFmtId="0" fontId="4" fillId="0" borderId="8" xfId="8" applyFont="1" applyBorder="1" applyAlignment="1">
      <alignment horizontal="center" vertical="center"/>
    </xf>
    <xf numFmtId="0" fontId="4" fillId="0" borderId="21" xfId="8" applyFont="1" applyBorder="1" applyAlignment="1">
      <alignment horizontal="center" vertical="center"/>
    </xf>
    <xf numFmtId="0" fontId="40" fillId="0" borderId="27" xfId="8" applyFont="1" applyBorder="1" applyAlignment="1">
      <alignment horizontal="left" vertical="center"/>
    </xf>
    <xf numFmtId="184" fontId="4" fillId="0" borderId="0" xfId="8" applyNumberFormat="1" applyFont="1" applyAlignment="1">
      <alignment vertical="center"/>
    </xf>
    <xf numFmtId="184" fontId="4" fillId="0" borderId="0" xfId="8" applyNumberFormat="1" applyFont="1" applyAlignment="1">
      <alignment horizontal="center" vertical="center"/>
    </xf>
    <xf numFmtId="184" fontId="4" fillId="0" borderId="27" xfId="8" applyNumberFormat="1" applyFont="1" applyBorder="1" applyAlignment="1">
      <alignment vertical="center"/>
    </xf>
    <xf numFmtId="0" fontId="4" fillId="0" borderId="22" xfId="8" applyFont="1" applyBorder="1" applyAlignment="1">
      <alignment vertical="center"/>
    </xf>
    <xf numFmtId="0" fontId="4" fillId="0" borderId="32" xfId="8" applyFont="1" applyBorder="1" applyAlignment="1">
      <alignment horizontal="center" vertical="center" wrapText="1"/>
    </xf>
    <xf numFmtId="0" fontId="4" fillId="0" borderId="33" xfId="8" applyFont="1" applyBorder="1" applyAlignment="1">
      <alignment horizontal="center" vertical="center" wrapText="1"/>
    </xf>
    <xf numFmtId="0" fontId="4" fillId="0" borderId="44" xfId="8" applyFont="1" applyBorder="1" applyAlignment="1">
      <alignment horizontal="center" vertical="center" wrapText="1"/>
    </xf>
    <xf numFmtId="184" fontId="4" fillId="0" borderId="33" xfId="8" applyNumberFormat="1" applyFont="1" applyBorder="1" applyAlignment="1">
      <alignment vertical="center"/>
    </xf>
    <xf numFmtId="0" fontId="52" fillId="0" borderId="0" xfId="8" applyFont="1" applyAlignment="1">
      <alignment horizontal="left" vertical="top"/>
    </xf>
    <xf numFmtId="0" fontId="4" fillId="0" borderId="23" xfId="8" applyFont="1" applyBorder="1" applyAlignment="1">
      <alignment horizontal="center" vertical="center" wrapText="1"/>
    </xf>
    <xf numFmtId="0" fontId="4" fillId="0" borderId="27" xfId="8" applyFont="1" applyBorder="1" applyAlignment="1">
      <alignment horizontal="center" vertical="center" wrapText="1"/>
    </xf>
    <xf numFmtId="0" fontId="4" fillId="0" borderId="22" xfId="8" applyFont="1" applyBorder="1" applyAlignment="1">
      <alignment horizontal="center" vertical="center" wrapText="1"/>
    </xf>
    <xf numFmtId="0" fontId="4" fillId="0" borderId="0" xfId="8" applyFont="1" applyAlignment="1">
      <alignment horizontal="center" vertical="center" wrapText="1"/>
    </xf>
    <xf numFmtId="0" fontId="55" fillId="0" borderId="0" xfId="8" applyFont="1" applyAlignment="1">
      <alignment vertical="top"/>
    </xf>
    <xf numFmtId="0" fontId="4" fillId="0" borderId="0" xfId="8" applyFont="1" applyAlignment="1">
      <alignment horizontal="center"/>
    </xf>
    <xf numFmtId="0" fontId="4" fillId="0" borderId="23" xfId="8" applyFont="1" applyBorder="1" applyAlignment="1">
      <alignment horizontal="center"/>
    </xf>
    <xf numFmtId="0" fontId="55" fillId="0" borderId="0" xfId="8" applyFont="1" applyAlignment="1">
      <alignment vertical="center" wrapText="1"/>
    </xf>
    <xf numFmtId="0" fontId="55" fillId="0" borderId="0" xfId="8" applyFont="1" applyAlignment="1">
      <alignment horizontal="left" vertical="center" wrapText="1"/>
    </xf>
    <xf numFmtId="0" fontId="55" fillId="0" borderId="0" xfId="8" applyFont="1" applyAlignment="1">
      <alignment horizontal="left"/>
    </xf>
    <xf numFmtId="0" fontId="55" fillId="0" borderId="0" xfId="8" applyFont="1"/>
    <xf numFmtId="0" fontId="4" fillId="0" borderId="24" xfId="8" applyFont="1" applyBorder="1"/>
    <xf numFmtId="0" fontId="4" fillId="0" borderId="32" xfId="8" applyFont="1" applyBorder="1" applyAlignment="1">
      <alignment vertical="center"/>
    </xf>
    <xf numFmtId="0" fontId="4" fillId="0" borderId="23" xfId="8" applyFont="1" applyBorder="1" applyAlignment="1">
      <alignment vertical="center"/>
    </xf>
    <xf numFmtId="0" fontId="4" fillId="0" borderId="11" xfId="8" applyFont="1" applyBorder="1" applyAlignment="1">
      <alignment vertical="center" wrapText="1"/>
    </xf>
    <xf numFmtId="0" fontId="4" fillId="0" borderId="24" xfId="8" applyFont="1" applyBorder="1" applyAlignment="1">
      <alignment vertical="center" wrapText="1"/>
    </xf>
    <xf numFmtId="0" fontId="4" fillId="0" borderId="0" xfId="8" applyFont="1" applyAlignment="1">
      <alignment horizontal="left" vertical="center" wrapText="1" indent="1"/>
    </xf>
    <xf numFmtId="0" fontId="4" fillId="0" borderId="44" xfId="8" applyFont="1" applyBorder="1" applyAlignment="1">
      <alignment horizontal="center" vertical="center"/>
    </xf>
    <xf numFmtId="0" fontId="4" fillId="0" borderId="24" xfId="8" applyFont="1" applyBorder="1" applyAlignment="1">
      <alignment horizontal="left" vertical="center" wrapText="1" indent="1"/>
    </xf>
    <xf numFmtId="0" fontId="4" fillId="0" borderId="10" xfId="8" applyFont="1" applyBorder="1" applyAlignment="1">
      <alignment horizontal="left" vertical="center" wrapText="1" indent="1"/>
    </xf>
    <xf numFmtId="0" fontId="4" fillId="0" borderId="0" xfId="8" applyFont="1" applyAlignment="1">
      <alignment wrapText="1"/>
    </xf>
    <xf numFmtId="0" fontId="4" fillId="0" borderId="5" xfId="8" applyFont="1" applyBorder="1" applyAlignment="1">
      <alignment vertical="center" wrapText="1"/>
    </xf>
    <xf numFmtId="0" fontId="10" fillId="0" borderId="8" xfId="8" applyFont="1" applyBorder="1" applyAlignment="1">
      <alignment horizontal="center" vertical="center"/>
    </xf>
    <xf numFmtId="0" fontId="4" fillId="0" borderId="10" xfId="8" applyFont="1" applyBorder="1" applyAlignment="1">
      <alignment horizontal="center" vertical="center"/>
    </xf>
    <xf numFmtId="0" fontId="10" fillId="0" borderId="0" xfId="8" applyFont="1" applyAlignment="1">
      <alignment horizontal="left" vertical="center" wrapText="1"/>
    </xf>
    <xf numFmtId="0" fontId="53" fillId="0" borderId="5" xfId="8" applyFont="1" applyBorder="1" applyAlignment="1">
      <alignment horizontal="center" vertical="center"/>
    </xf>
    <xf numFmtId="0" fontId="53" fillId="0" borderId="30" xfId="8" applyFont="1" applyBorder="1" applyAlignment="1">
      <alignment horizontal="center" vertical="center"/>
    </xf>
    <xf numFmtId="0" fontId="10" fillId="0" borderId="24" xfId="8" applyFont="1" applyBorder="1" applyAlignment="1">
      <alignment horizontal="left" vertical="center" wrapText="1"/>
    </xf>
    <xf numFmtId="0" fontId="10" fillId="0" borderId="0" xfId="8" applyFont="1" applyAlignment="1">
      <alignment horizontal="left" vertical="center" wrapText="1" indent="1"/>
    </xf>
    <xf numFmtId="0" fontId="10" fillId="0" borderId="27" xfId="8" applyFont="1" applyBorder="1" applyAlignment="1">
      <alignment horizontal="left" vertical="center"/>
    </xf>
    <xf numFmtId="0" fontId="10" fillId="0" borderId="10" xfId="8" applyFont="1" applyBorder="1" applyAlignment="1">
      <alignment horizontal="center" vertical="center"/>
    </xf>
    <xf numFmtId="0" fontId="10" fillId="0" borderId="0" xfId="8" applyFont="1" applyAlignment="1">
      <alignment horizontal="left" vertical="center"/>
    </xf>
    <xf numFmtId="0" fontId="10" fillId="0" borderId="30" xfId="8" applyFont="1" applyBorder="1" applyAlignment="1">
      <alignment horizontal="center" vertical="center"/>
    </xf>
    <xf numFmtId="0" fontId="10" fillId="0" borderId="24" xfId="8" applyFont="1" applyBorder="1" applyAlignment="1">
      <alignment vertical="center"/>
    </xf>
    <xf numFmtId="0" fontId="10" fillId="0" borderId="10" xfId="8" applyFont="1" applyBorder="1" applyAlignment="1">
      <alignment vertical="center"/>
    </xf>
    <xf numFmtId="0" fontId="10" fillId="0" borderId="24" xfId="8" applyFont="1" applyBorder="1" applyAlignment="1">
      <alignment vertical="center" wrapText="1"/>
    </xf>
    <xf numFmtId="0" fontId="10" fillId="0" borderId="0" xfId="8" applyFont="1" applyAlignment="1">
      <alignment vertical="center" wrapText="1"/>
    </xf>
    <xf numFmtId="0" fontId="10" fillId="0" borderId="0" xfId="8" applyFont="1" applyAlignment="1">
      <alignment horizontal="center" vertical="center" wrapText="1"/>
    </xf>
    <xf numFmtId="0" fontId="4" fillId="0" borderId="42" xfId="8" applyFont="1" applyBorder="1" applyAlignment="1">
      <alignment vertical="center" wrapText="1"/>
    </xf>
    <xf numFmtId="0" fontId="10" fillId="0" borderId="27" xfId="8" applyFont="1" applyBorder="1" applyAlignment="1">
      <alignment horizontal="left" vertical="center" wrapText="1" indent="1"/>
    </xf>
    <xf numFmtId="0" fontId="10" fillId="0" borderId="27" xfId="8" applyFont="1" applyBorder="1" applyAlignment="1">
      <alignment horizontal="left" vertical="center" wrapText="1"/>
    </xf>
    <xf numFmtId="0" fontId="10" fillId="0" borderId="21" xfId="8" applyFont="1" applyBorder="1" applyAlignment="1">
      <alignment horizontal="center" vertical="center"/>
    </xf>
    <xf numFmtId="0" fontId="4" fillId="0" borderId="22" xfId="8" applyFont="1" applyBorder="1" applyAlignment="1">
      <alignment horizontal="center" vertical="center"/>
    </xf>
    <xf numFmtId="0" fontId="10" fillId="0" borderId="30" xfId="8" applyFont="1" applyBorder="1" applyAlignment="1">
      <alignment horizontal="left" vertical="center"/>
    </xf>
    <xf numFmtId="0" fontId="4" fillId="0" borderId="10" xfId="8" applyFont="1" applyBorder="1" applyAlignment="1">
      <alignment vertical="center"/>
    </xf>
    <xf numFmtId="0" fontId="4" fillId="0" borderId="10" xfId="8" applyFont="1" applyBorder="1" applyAlignment="1">
      <alignment vertical="center" wrapText="1"/>
    </xf>
    <xf numFmtId="0" fontId="4" fillId="0" borderId="32" xfId="8" applyFont="1" applyBorder="1" applyAlignment="1">
      <alignment horizontal="left" vertical="center" wrapText="1" indent="1"/>
    </xf>
    <xf numFmtId="0" fontId="4" fillId="0" borderId="33" xfId="8" applyFont="1" applyBorder="1" applyAlignment="1">
      <alignment horizontal="left" vertical="center" wrapText="1" indent="1"/>
    </xf>
    <xf numFmtId="0" fontId="4" fillId="0" borderId="44" xfId="8" applyFont="1" applyBorder="1" applyAlignment="1">
      <alignment horizontal="left" vertical="center" wrapText="1" indent="1"/>
    </xf>
    <xf numFmtId="0" fontId="10" fillId="0" borderId="24" xfId="8" applyFont="1" applyBorder="1" applyAlignment="1">
      <alignment horizontal="left" vertical="center" wrapText="1" indent="1"/>
    </xf>
    <xf numFmtId="0" fontId="52" fillId="0" borderId="0" xfId="8" applyFont="1" applyAlignment="1">
      <alignment horizontal="left" vertical="center" wrapText="1"/>
    </xf>
    <xf numFmtId="0" fontId="4" fillId="0" borderId="23" xfId="8" applyFont="1" applyBorder="1" applyAlignment="1">
      <alignment horizontal="left" vertical="center" wrapText="1"/>
    </xf>
    <xf numFmtId="0" fontId="10" fillId="0" borderId="27" xfId="8" applyFont="1" applyBorder="1" applyAlignment="1">
      <alignment horizontal="center" vertical="center"/>
    </xf>
    <xf numFmtId="0" fontId="10" fillId="0" borderId="22" xfId="8" applyFont="1" applyBorder="1" applyAlignment="1">
      <alignment horizontal="center" vertical="center"/>
    </xf>
    <xf numFmtId="0" fontId="4" fillId="0" borderId="32" xfId="8" applyFont="1" applyBorder="1" applyAlignment="1">
      <alignment horizontal="left" vertical="center" wrapText="1"/>
    </xf>
    <xf numFmtId="0" fontId="4" fillId="0" borderId="33" xfId="8" applyFont="1" applyBorder="1" applyAlignment="1">
      <alignment horizontal="left" vertical="center" wrapText="1"/>
    </xf>
    <xf numFmtId="0" fontId="4" fillId="0" borderId="44" xfId="8" applyFont="1" applyBorder="1" applyAlignment="1">
      <alignment horizontal="left" vertical="center" wrapText="1"/>
    </xf>
    <xf numFmtId="0" fontId="10" fillId="0" borderId="33" xfId="8" applyFont="1" applyBorder="1" applyAlignment="1">
      <alignment horizontal="center" vertical="center"/>
    </xf>
    <xf numFmtId="0" fontId="10" fillId="0" borderId="33" xfId="8" applyFont="1" applyBorder="1" applyAlignment="1">
      <alignment vertical="center"/>
    </xf>
    <xf numFmtId="0" fontId="10" fillId="0" borderId="33" xfId="8" applyFont="1" applyBorder="1" applyAlignment="1">
      <alignment vertical="center" wrapText="1"/>
    </xf>
    <xf numFmtId="0" fontId="10" fillId="0" borderId="33" xfId="8" applyFont="1" applyBorder="1" applyAlignment="1">
      <alignment horizontal="left" vertical="center" wrapText="1"/>
    </xf>
    <xf numFmtId="0" fontId="10" fillId="0" borderId="32" xfId="8" applyFont="1" applyBorder="1" applyAlignment="1">
      <alignment horizontal="center" vertical="center"/>
    </xf>
    <xf numFmtId="0" fontId="10" fillId="0" borderId="44" xfId="8" applyFont="1" applyBorder="1" applyAlignment="1">
      <alignment horizontal="center" vertical="center"/>
    </xf>
    <xf numFmtId="0" fontId="4" fillId="0" borderId="5" xfId="8" applyFont="1" applyBorder="1" applyAlignment="1">
      <alignment horizontal="left" vertical="center" wrapText="1"/>
    </xf>
    <xf numFmtId="0" fontId="4" fillId="0" borderId="30" xfId="8" applyFont="1" applyBorder="1" applyAlignment="1">
      <alignment horizontal="left" vertical="center" wrapText="1"/>
    </xf>
    <xf numFmtId="0" fontId="10" fillId="0" borderId="0" xfId="8" applyFont="1" applyAlignment="1">
      <alignment wrapText="1"/>
    </xf>
    <xf numFmtId="0" fontId="4" fillId="0" borderId="27" xfId="8" applyFont="1" applyBorder="1" applyAlignment="1">
      <alignment horizontal="left" vertical="center" wrapText="1"/>
    </xf>
    <xf numFmtId="0" fontId="4" fillId="0" borderId="22" xfId="8" applyFont="1" applyBorder="1" applyAlignment="1">
      <alignment horizontal="left" vertical="center" wrapText="1"/>
    </xf>
    <xf numFmtId="0" fontId="10" fillId="0" borderId="27" xfId="8" applyFont="1" applyBorder="1" applyAlignment="1">
      <alignment vertical="center"/>
    </xf>
    <xf numFmtId="0" fontId="10" fillId="0" borderId="27" xfId="8" applyFont="1" applyBorder="1" applyAlignment="1">
      <alignment vertical="center" wrapText="1"/>
    </xf>
    <xf numFmtId="0" fontId="10" fillId="0" borderId="23" xfId="8" applyFont="1" applyBorder="1" applyAlignment="1">
      <alignment horizontal="center" vertical="center"/>
    </xf>
    <xf numFmtId="0" fontId="53" fillId="0" borderId="27" xfId="8" applyFont="1" applyBorder="1" applyAlignment="1">
      <alignment horizontal="center" vertical="center"/>
    </xf>
    <xf numFmtId="0" fontId="53" fillId="0" borderId="24" xfId="8" applyFont="1" applyBorder="1" applyAlignment="1">
      <alignment horizontal="center" vertical="center"/>
    </xf>
    <xf numFmtId="0" fontId="40" fillId="0" borderId="11" xfId="8" applyFont="1" applyBorder="1" applyAlignment="1">
      <alignment horizontal="left" vertical="center"/>
    </xf>
    <xf numFmtId="0" fontId="40" fillId="0" borderId="24" xfId="8" applyFont="1" applyBorder="1" applyAlignment="1">
      <alignment horizontal="left" vertical="center"/>
    </xf>
    <xf numFmtId="0" fontId="40" fillId="0" borderId="10" xfId="8" applyFont="1" applyBorder="1" applyAlignment="1">
      <alignment horizontal="left" vertical="center"/>
    </xf>
    <xf numFmtId="0" fontId="30" fillId="0" borderId="24" xfId="8" applyBorder="1"/>
    <xf numFmtId="0" fontId="4" fillId="0" borderId="5" xfId="8" applyFont="1" applyBorder="1"/>
    <xf numFmtId="0" fontId="57" fillId="0" borderId="0" xfId="8" applyFont="1" applyAlignment="1">
      <alignment wrapText="1"/>
    </xf>
    <xf numFmtId="0" fontId="40" fillId="0" borderId="45" xfId="8" applyFont="1" applyBorder="1" applyAlignment="1">
      <alignment vertical="center"/>
    </xf>
    <xf numFmtId="0" fontId="57" fillId="0" borderId="0" xfId="8" applyFont="1" applyAlignment="1">
      <alignment horizontal="left" wrapText="1"/>
    </xf>
    <xf numFmtId="0" fontId="4" fillId="0" borderId="21" xfId="8" applyFont="1" applyBorder="1" applyAlignment="1">
      <alignment vertical="center"/>
    </xf>
    <xf numFmtId="0" fontId="40" fillId="0" borderId="5" xfId="8" applyFont="1" applyBorder="1" applyAlignment="1">
      <alignment vertical="center"/>
    </xf>
    <xf numFmtId="0" fontId="40" fillId="0" borderId="8" xfId="8" applyFont="1" applyBorder="1" applyAlignment="1">
      <alignment vertical="center"/>
    </xf>
    <xf numFmtId="0" fontId="40" fillId="0" borderId="30" xfId="8" applyFont="1" applyBorder="1" applyAlignment="1">
      <alignment horizontal="center" vertical="center"/>
    </xf>
    <xf numFmtId="0" fontId="30" fillId="0" borderId="33" xfId="8" applyBorder="1"/>
    <xf numFmtId="0" fontId="30" fillId="0" borderId="27" xfId="8" applyBorder="1"/>
    <xf numFmtId="0" fontId="40" fillId="0" borderId="42" xfId="8" applyFont="1" applyBorder="1" applyAlignment="1">
      <alignment vertical="center"/>
    </xf>
    <xf numFmtId="0" fontId="4" fillId="0" borderId="42" xfId="8" applyFont="1" applyBorder="1" applyAlignment="1">
      <alignment vertical="center"/>
    </xf>
    <xf numFmtId="0" fontId="40" fillId="0" borderId="11" xfId="8" applyFont="1" applyBorder="1" applyAlignment="1">
      <alignment vertical="center"/>
    </xf>
    <xf numFmtId="185" fontId="4" fillId="0" borderId="24" xfId="8" applyNumberFormat="1" applyFont="1" applyBorder="1" applyAlignment="1">
      <alignment horizontal="center" vertical="center"/>
    </xf>
    <xf numFmtId="185" fontId="4" fillId="0" borderId="10" xfId="8" applyNumberFormat="1" applyFont="1" applyBorder="1" applyAlignment="1">
      <alignment horizontal="center" vertical="center"/>
    </xf>
    <xf numFmtId="185" fontId="4" fillId="0" borderId="30" xfId="8" applyNumberFormat="1" applyFont="1" applyBorder="1" applyAlignment="1">
      <alignment vertical="center"/>
    </xf>
    <xf numFmtId="0" fontId="4" fillId="0" borderId="23" xfId="8" applyFont="1" applyBorder="1" applyAlignment="1">
      <alignment vertical="center" wrapText="1"/>
    </xf>
    <xf numFmtId="185" fontId="4" fillId="0" borderId="27" xfId="8" applyNumberFormat="1" applyFont="1" applyBorder="1" applyAlignment="1">
      <alignment horizontal="center" vertical="center"/>
    </xf>
    <xf numFmtId="185" fontId="4" fillId="0" borderId="22" xfId="8" applyNumberFormat="1" applyFont="1" applyBorder="1" applyAlignment="1">
      <alignment vertical="center"/>
    </xf>
    <xf numFmtId="0" fontId="55" fillId="0" borderId="0" xfId="8" applyFont="1" applyAlignment="1">
      <alignment vertical="top" wrapText="1"/>
    </xf>
    <xf numFmtId="0" fontId="55" fillId="0" borderId="0" xfId="8" applyFont="1" applyAlignment="1">
      <alignment horizontal="center" vertical="center"/>
    </xf>
    <xf numFmtId="0" fontId="55" fillId="0" borderId="0" xfId="8" applyFont="1" applyAlignment="1">
      <alignment horizontal="left" vertical="top"/>
    </xf>
    <xf numFmtId="0" fontId="55" fillId="0" borderId="0" xfId="8" applyFont="1" applyAlignment="1">
      <alignment vertical="center"/>
    </xf>
    <xf numFmtId="0" fontId="30" fillId="0" borderId="0" xfId="13">
      <alignment vertical="center"/>
    </xf>
    <xf numFmtId="0" fontId="58" fillId="0" borderId="0" xfId="13" applyFont="1" applyAlignment="1">
      <alignment horizontal="right" vertical="center"/>
    </xf>
    <xf numFmtId="0" fontId="30" fillId="0" borderId="0" xfId="13" applyAlignment="1">
      <alignment horizontal="right" vertical="center"/>
    </xf>
    <xf numFmtId="0" fontId="30" fillId="0" borderId="0" xfId="14" applyFont="1">
      <alignment vertical="center"/>
    </xf>
    <xf numFmtId="0" fontId="4" fillId="0" borderId="0" xfId="15" applyFont="1"/>
    <xf numFmtId="0" fontId="4" fillId="0" borderId="0" xfId="15" applyFont="1" applyAlignment="1">
      <alignment vertical="center" wrapText="1"/>
    </xf>
    <xf numFmtId="0" fontId="30" fillId="0" borderId="5" xfId="14" applyFont="1" applyBorder="1" applyAlignment="1">
      <alignment horizontal="right" vertical="center"/>
    </xf>
    <xf numFmtId="0" fontId="30" fillId="0" borderId="23" xfId="14" applyFont="1" applyBorder="1" applyAlignment="1">
      <alignment horizontal="right" vertical="center"/>
    </xf>
    <xf numFmtId="0" fontId="30" fillId="0" borderId="0" xfId="13" applyAlignment="1">
      <alignment horizontal="left" vertical="center"/>
    </xf>
    <xf numFmtId="0" fontId="58" fillId="0" borderId="0" xfId="13" applyFont="1">
      <alignment vertical="center"/>
    </xf>
    <xf numFmtId="0" fontId="29" fillId="0" borderId="0" xfId="13" applyFont="1" applyAlignment="1">
      <alignment horizontal="right" vertical="top"/>
    </xf>
    <xf numFmtId="0" fontId="25" fillId="0" borderId="0" xfId="13" applyFont="1" applyAlignment="1">
      <alignment horizontal="right" vertical="top"/>
    </xf>
    <xf numFmtId="0" fontId="30" fillId="0" borderId="0" xfId="14" applyFont="1" applyAlignment="1">
      <alignment horizontal="right" vertical="center"/>
    </xf>
    <xf numFmtId="0" fontId="30" fillId="0" borderId="32" xfId="14" applyFont="1" applyBorder="1" applyAlignment="1">
      <alignment horizontal="center" vertical="center"/>
    </xf>
    <xf numFmtId="0" fontId="30" fillId="0" borderId="33" xfId="14" applyFont="1" applyBorder="1" applyAlignment="1">
      <alignment horizontal="center" vertical="center"/>
    </xf>
    <xf numFmtId="0" fontId="30" fillId="0" borderId="33" xfId="14" applyFont="1" applyBorder="1">
      <alignment vertical="center"/>
    </xf>
    <xf numFmtId="0" fontId="30" fillId="0" borderId="44" xfId="14" applyFont="1" applyBorder="1">
      <alignment vertical="center"/>
    </xf>
    <xf numFmtId="0" fontId="30" fillId="0" borderId="23" xfId="14" applyFont="1" applyBorder="1" applyAlignment="1">
      <alignment horizontal="center" vertical="center"/>
    </xf>
    <xf numFmtId="0" fontId="30" fillId="0" borderId="27" xfId="14" applyFont="1" applyBorder="1" applyAlignment="1">
      <alignment horizontal="center" vertical="center"/>
    </xf>
    <xf numFmtId="0" fontId="30" fillId="0" borderId="27" xfId="14" applyFont="1" applyBorder="1">
      <alignment vertical="center"/>
    </xf>
    <xf numFmtId="0" fontId="30" fillId="0" borderId="22" xfId="14" applyFont="1" applyBorder="1">
      <alignment vertical="center"/>
    </xf>
    <xf numFmtId="0" fontId="28" fillId="0" borderId="32" xfId="14" applyBorder="1">
      <alignment vertical="center"/>
    </xf>
    <xf numFmtId="0" fontId="28" fillId="0" borderId="33" xfId="14" applyBorder="1">
      <alignment vertical="center"/>
    </xf>
    <xf numFmtId="0" fontId="28" fillId="0" borderId="44" xfId="14" applyBorder="1">
      <alignment vertical="center"/>
    </xf>
    <xf numFmtId="0" fontId="28" fillId="0" borderId="0" xfId="14">
      <alignment vertical="center"/>
    </xf>
    <xf numFmtId="0" fontId="30" fillId="0" borderId="5" xfId="14" quotePrefix="1" applyFont="1" applyBorder="1" applyAlignment="1">
      <alignment horizontal="right" vertical="center"/>
    </xf>
    <xf numFmtId="0" fontId="30" fillId="0" borderId="30" xfId="14" applyFont="1" applyBorder="1">
      <alignment vertical="center"/>
    </xf>
    <xf numFmtId="0" fontId="28" fillId="0" borderId="5" xfId="14" applyBorder="1">
      <alignment vertical="center"/>
    </xf>
    <xf numFmtId="0" fontId="58" fillId="0" borderId="5" xfId="14" applyFont="1" applyBorder="1">
      <alignment vertical="center"/>
    </xf>
    <xf numFmtId="0" fontId="58" fillId="0" borderId="41" xfId="14" applyFont="1" applyBorder="1">
      <alignment vertical="center"/>
    </xf>
    <xf numFmtId="0" fontId="25" fillId="0" borderId="100" xfId="14" applyFont="1" applyBorder="1">
      <alignment vertical="center"/>
    </xf>
    <xf numFmtId="0" fontId="58" fillId="0" borderId="100" xfId="14" applyFont="1" applyBorder="1" applyAlignment="1">
      <alignment horizontal="center" vertical="center"/>
    </xf>
    <xf numFmtId="0" fontId="58" fillId="0" borderId="44" xfId="14" applyFont="1" applyBorder="1">
      <alignment vertical="center"/>
    </xf>
    <xf numFmtId="0" fontId="58" fillId="0" borderId="0" xfId="14" applyFont="1">
      <alignment vertical="center"/>
    </xf>
    <xf numFmtId="0" fontId="58" fillId="0" borderId="48" xfId="14" applyFont="1" applyBorder="1">
      <alignment vertical="center"/>
    </xf>
    <xf numFmtId="0" fontId="25" fillId="0" borderId="201" xfId="14" applyFont="1" applyBorder="1">
      <alignment vertical="center"/>
    </xf>
    <xf numFmtId="0" fontId="58" fillId="0" borderId="201" xfId="14" applyFont="1" applyBorder="1" applyAlignment="1">
      <alignment horizontal="center" vertical="center"/>
    </xf>
    <xf numFmtId="0" fontId="58" fillId="0" borderId="30" xfId="14" applyFont="1" applyBorder="1">
      <alignment vertical="center"/>
    </xf>
    <xf numFmtId="0" fontId="58" fillId="0" borderId="0" xfId="14" applyFont="1" applyAlignment="1">
      <alignment horizontal="center" vertical="center"/>
    </xf>
    <xf numFmtId="0" fontId="58" fillId="0" borderId="23" xfId="14" applyFont="1" applyBorder="1">
      <alignment vertical="center"/>
    </xf>
    <xf numFmtId="0" fontId="25" fillId="0" borderId="22" xfId="14" applyFont="1" applyBorder="1">
      <alignment vertical="center"/>
    </xf>
    <xf numFmtId="0" fontId="58" fillId="0" borderId="22" xfId="14" applyFont="1" applyBorder="1" applyAlignment="1">
      <alignment horizontal="center" vertical="center"/>
    </xf>
    <xf numFmtId="0" fontId="28" fillId="0" borderId="0" xfId="14" applyAlignment="1">
      <alignment horizontal="center" vertical="center"/>
    </xf>
    <xf numFmtId="0" fontId="28" fillId="0" borderId="0" xfId="14" applyAlignment="1">
      <alignment horizontal="center" vertical="center" wrapText="1"/>
    </xf>
    <xf numFmtId="0" fontId="28" fillId="0" borderId="30" xfId="14" applyBorder="1">
      <alignment vertical="center"/>
    </xf>
    <xf numFmtId="0" fontId="29" fillId="0" borderId="5" xfId="14" applyFont="1" applyBorder="1">
      <alignment vertical="center"/>
    </xf>
    <xf numFmtId="0" fontId="29" fillId="0" borderId="0" xfId="14" applyFont="1">
      <alignment vertical="center"/>
    </xf>
    <xf numFmtId="0" fontId="59" fillId="0" borderId="30" xfId="14" applyFont="1" applyBorder="1">
      <alignment vertical="center"/>
    </xf>
    <xf numFmtId="0" fontId="29" fillId="0" borderId="5" xfId="14" applyFont="1" applyBorder="1" applyAlignment="1">
      <alignment horizontal="right" vertical="top"/>
    </xf>
    <xf numFmtId="0" fontId="29" fillId="0" borderId="5" xfId="14" applyFont="1" applyBorder="1" applyAlignment="1">
      <alignment horizontal="right" vertical="center"/>
    </xf>
    <xf numFmtId="0" fontId="28" fillId="0" borderId="23" xfId="14" applyBorder="1">
      <alignment vertical="center"/>
    </xf>
    <xf numFmtId="0" fontId="28" fillId="0" borderId="27" xfId="14" applyBorder="1">
      <alignment vertical="center"/>
    </xf>
    <xf numFmtId="0" fontId="28" fillId="0" borderId="27" xfId="14" applyBorder="1" applyAlignment="1">
      <alignment horizontal="center" vertical="center"/>
    </xf>
    <xf numFmtId="0" fontId="28" fillId="0" borderId="27" xfId="14" applyBorder="1" applyAlignment="1">
      <alignment horizontal="center" vertical="center" wrapText="1"/>
    </xf>
    <xf numFmtId="0" fontId="28" fillId="0" borderId="22" xfId="14" applyBorder="1">
      <alignment vertical="center"/>
    </xf>
    <xf numFmtId="0" fontId="30" fillId="0" borderId="32" xfId="14" applyFont="1" applyBorder="1">
      <alignment vertical="center"/>
    </xf>
    <xf numFmtId="0" fontId="30" fillId="0" borderId="5" xfId="14" applyFont="1" applyBorder="1">
      <alignment vertical="center"/>
    </xf>
    <xf numFmtId="0" fontId="30" fillId="0" borderId="30" xfId="14" applyFont="1" applyBorder="1" applyAlignment="1">
      <alignment horizontal="center" vertical="center"/>
    </xf>
    <xf numFmtId="0" fontId="58" fillId="0" borderId="0" xfId="14" applyFont="1" applyAlignment="1">
      <alignment horizontal="right" vertical="center"/>
    </xf>
    <xf numFmtId="0" fontId="59" fillId="0" borderId="0" xfId="14" applyFont="1">
      <alignment vertical="center"/>
    </xf>
    <xf numFmtId="0" fontId="61" fillId="0" borderId="0" xfId="13" applyFont="1">
      <alignment vertical="center"/>
    </xf>
    <xf numFmtId="0" fontId="62" fillId="0" borderId="0" xfId="13" applyFont="1" applyAlignment="1">
      <alignment horizontal="right" vertical="center"/>
    </xf>
    <xf numFmtId="0" fontId="61" fillId="0" borderId="0" xfId="13" applyFont="1" applyAlignment="1">
      <alignment horizontal="right" vertical="center"/>
    </xf>
    <xf numFmtId="0" fontId="64" fillId="0" borderId="0" xfId="13" applyFont="1">
      <alignment vertical="center"/>
    </xf>
    <xf numFmtId="0" fontId="65" fillId="0" borderId="0" xfId="13" applyFont="1" applyAlignment="1">
      <alignment horizontal="right" vertical="center"/>
    </xf>
    <xf numFmtId="0" fontId="64" fillId="0" borderId="0" xfId="13" applyFont="1" applyAlignment="1">
      <alignment horizontal="right" vertical="center"/>
    </xf>
    <xf numFmtId="0" fontId="64" fillId="0" borderId="32" xfId="13" applyFont="1" applyBorder="1">
      <alignment vertical="center"/>
    </xf>
    <xf numFmtId="0" fontId="64" fillId="0" borderId="33" xfId="13" applyFont="1" applyBorder="1">
      <alignment vertical="center"/>
    </xf>
    <xf numFmtId="0" fontId="64" fillId="0" borderId="44" xfId="13" applyFont="1" applyBorder="1">
      <alignment vertical="center"/>
    </xf>
    <xf numFmtId="0" fontId="64" fillId="0" borderId="5" xfId="13" applyFont="1" applyBorder="1" applyAlignment="1">
      <alignment horizontal="left" vertical="center"/>
    </xf>
    <xf numFmtId="0" fontId="64" fillId="0" borderId="0" xfId="13" applyFont="1" applyAlignment="1">
      <alignment horizontal="left" vertical="center"/>
    </xf>
    <xf numFmtId="0" fontId="64" fillId="0" borderId="30" xfId="13" applyFont="1" applyBorder="1">
      <alignment vertical="center"/>
    </xf>
    <xf numFmtId="0" fontId="64" fillId="0" borderId="5" xfId="13" applyFont="1" applyBorder="1">
      <alignment vertical="center"/>
    </xf>
    <xf numFmtId="0" fontId="64" fillId="0" borderId="5" xfId="13" quotePrefix="1" applyFont="1" applyBorder="1" applyAlignment="1">
      <alignment horizontal="center" vertical="center"/>
    </xf>
    <xf numFmtId="0" fontId="64" fillId="0" borderId="27" xfId="13" applyFont="1" applyBorder="1">
      <alignment vertical="center"/>
    </xf>
    <xf numFmtId="0" fontId="65" fillId="0" borderId="0" xfId="13" applyFont="1">
      <alignment vertical="center"/>
    </xf>
    <xf numFmtId="0" fontId="64" fillId="0" borderId="11" xfId="13" applyFont="1" applyBorder="1">
      <alignment vertical="center"/>
    </xf>
    <xf numFmtId="0" fontId="64" fillId="0" borderId="24" xfId="13" applyFont="1" applyBorder="1">
      <alignment vertical="center"/>
    </xf>
    <xf numFmtId="0" fontId="64" fillId="0" borderId="10" xfId="13" applyFont="1" applyBorder="1">
      <alignment vertical="center"/>
    </xf>
    <xf numFmtId="0" fontId="64" fillId="0" borderId="23" xfId="13" applyFont="1" applyBorder="1">
      <alignment vertical="center"/>
    </xf>
    <xf numFmtId="0" fontId="64" fillId="0" borderId="27" xfId="13" applyFont="1" applyBorder="1" applyAlignment="1">
      <alignment horizontal="center" vertical="center"/>
    </xf>
    <xf numFmtId="0" fontId="64" fillId="0" borderId="22" xfId="13" applyFont="1" applyBorder="1">
      <alignment vertical="center"/>
    </xf>
    <xf numFmtId="0" fontId="67" fillId="0" borderId="5" xfId="13" applyFont="1" applyBorder="1">
      <alignment vertical="center"/>
    </xf>
    <xf numFmtId="0" fontId="67" fillId="0" borderId="0" xfId="13" applyFont="1">
      <alignment vertical="center"/>
    </xf>
    <xf numFmtId="0" fontId="65" fillId="0" borderId="0" xfId="13" applyFont="1" applyAlignment="1">
      <alignment horizontal="center" vertical="center"/>
    </xf>
    <xf numFmtId="0" fontId="67" fillId="0" borderId="30" xfId="13" applyFont="1" applyBorder="1">
      <alignment vertical="center"/>
    </xf>
    <xf numFmtId="0" fontId="4" fillId="3" borderId="0" xfId="8" applyFont="1" applyFill="1" applyAlignment="1">
      <alignment horizontal="left" vertical="center" wrapText="1"/>
    </xf>
    <xf numFmtId="0" fontId="25" fillId="0" borderId="116" xfId="3" applyFont="1" applyBorder="1" applyAlignment="1">
      <alignment horizontal="center" vertical="center" wrapText="1"/>
    </xf>
    <xf numFmtId="0" fontId="32" fillId="0" borderId="141" xfId="6" applyFont="1" applyBorder="1" applyAlignment="1">
      <alignment vertical="center" wrapText="1"/>
    </xf>
    <xf numFmtId="0" fontId="68" fillId="10" borderId="104" xfId="6" applyFont="1" applyFill="1" applyBorder="1" applyAlignment="1">
      <alignment horizontal="center" vertical="center"/>
    </xf>
    <xf numFmtId="0" fontId="68" fillId="10" borderId="142" xfId="6" applyFont="1" applyFill="1" applyBorder="1" applyAlignment="1">
      <alignment horizontal="center" vertical="center"/>
    </xf>
    <xf numFmtId="0" fontId="4" fillId="3" borderId="161" xfId="8" applyFont="1" applyFill="1" applyBorder="1" applyAlignment="1">
      <alignment horizontal="left" vertical="center" shrinkToFit="1"/>
    </xf>
    <xf numFmtId="0" fontId="4" fillId="3" borderId="156" xfId="8" applyFont="1" applyFill="1" applyBorder="1" applyAlignment="1">
      <alignment horizontal="left" vertical="center" wrapText="1"/>
    </xf>
    <xf numFmtId="0" fontId="68" fillId="10" borderId="32" xfId="6" applyFont="1" applyFill="1" applyBorder="1" applyAlignment="1">
      <alignment horizontal="center" vertical="center" wrapText="1"/>
    </xf>
    <xf numFmtId="0" fontId="68" fillId="10" borderId="44" xfId="6" applyFont="1" applyFill="1" applyBorder="1" applyAlignment="1">
      <alignment horizontal="center" vertical="center" wrapText="1"/>
    </xf>
    <xf numFmtId="0" fontId="68" fillId="10" borderId="23" xfId="6" applyFont="1" applyFill="1" applyBorder="1" applyAlignment="1">
      <alignment horizontal="center" vertical="center" wrapText="1"/>
    </xf>
    <xf numFmtId="0" fontId="68" fillId="10" borderId="22" xfId="6" applyFont="1" applyFill="1" applyBorder="1" applyAlignment="1">
      <alignment horizontal="center" vertical="center" wrapText="1"/>
    </xf>
    <xf numFmtId="0" fontId="68" fillId="10" borderId="203" xfId="6" applyFont="1" applyFill="1" applyBorder="1" applyAlignment="1">
      <alignment horizontal="center" vertical="center" wrapText="1"/>
    </xf>
    <xf numFmtId="0" fontId="68" fillId="10" borderId="204" xfId="6" applyFont="1" applyFill="1" applyBorder="1" applyAlignment="1">
      <alignment horizontal="center" vertical="center" wrapText="1"/>
    </xf>
    <xf numFmtId="0" fontId="70" fillId="10" borderId="105" xfId="6" applyFont="1" applyFill="1" applyBorder="1" applyAlignment="1">
      <alignment horizontal="left" vertical="center" wrapText="1"/>
    </xf>
    <xf numFmtId="0" fontId="70" fillId="10" borderId="106" xfId="6" applyFont="1" applyFill="1" applyBorder="1" applyAlignment="1">
      <alignment horizontal="left" vertical="center" wrapText="1"/>
    </xf>
    <xf numFmtId="0" fontId="70" fillId="10" borderId="104" xfId="6" applyFont="1" applyFill="1" applyBorder="1" applyAlignment="1">
      <alignment horizontal="left" vertical="center" wrapText="1"/>
    </xf>
    <xf numFmtId="0" fontId="69" fillId="10" borderId="45" xfId="6" applyFont="1" applyFill="1" applyBorder="1" applyAlignment="1">
      <alignment horizontal="left" vertical="center" wrapText="1"/>
    </xf>
    <xf numFmtId="0" fontId="69" fillId="10" borderId="21" xfId="6" applyFont="1" applyFill="1" applyBorder="1" applyAlignment="1">
      <alignment horizontal="left" vertical="center" wrapText="1"/>
    </xf>
    <xf numFmtId="0" fontId="70" fillId="10" borderId="143" xfId="6" applyFont="1" applyFill="1" applyBorder="1" applyAlignment="1">
      <alignment horizontal="left" vertical="center"/>
    </xf>
    <xf numFmtId="0" fontId="70" fillId="10" borderId="144" xfId="6" applyFont="1" applyFill="1" applyBorder="1" applyAlignment="1">
      <alignment horizontal="left" vertical="center"/>
    </xf>
    <xf numFmtId="0" fontId="70" fillId="10" borderId="142" xfId="6" applyFont="1" applyFill="1" applyBorder="1" applyAlignment="1">
      <alignment horizontal="left" vertical="center"/>
    </xf>
    <xf numFmtId="0" fontId="29" fillId="0" borderId="144" xfId="2" applyFont="1" applyBorder="1" applyAlignment="1">
      <alignment horizontal="left" vertical="center" wrapText="1"/>
    </xf>
    <xf numFmtId="0" fontId="29" fillId="0" borderId="142" xfId="2" applyFont="1" applyBorder="1" applyAlignment="1">
      <alignment horizontal="left" vertical="center" wrapText="1"/>
    </xf>
    <xf numFmtId="0" fontId="29" fillId="0" borderId="111" xfId="2" applyFont="1" applyBorder="1" applyAlignment="1">
      <alignment vertical="center" wrapText="1"/>
    </xf>
    <xf numFmtId="0" fontId="29" fillId="0" borderId="112" xfId="2" applyFont="1" applyBorder="1" applyAlignment="1">
      <alignment vertical="center" wrapText="1"/>
    </xf>
    <xf numFmtId="0" fontId="25" fillId="0" borderId="126" xfId="2" applyFont="1" applyBorder="1" applyAlignment="1">
      <alignment vertical="center" wrapText="1"/>
    </xf>
    <xf numFmtId="0" fontId="25" fillId="0" borderId="128" xfId="2" applyFont="1" applyBorder="1" applyAlignment="1">
      <alignment vertical="center" wrapText="1"/>
    </xf>
    <xf numFmtId="0" fontId="25" fillId="0" borderId="113" xfId="5" applyFont="1" applyBorder="1" applyAlignment="1">
      <alignment horizontal="center" vertical="center" wrapText="1"/>
    </xf>
    <xf numFmtId="0" fontId="25" fillId="0" borderId="115" xfId="5" applyFont="1" applyBorder="1" applyAlignment="1">
      <alignment horizontal="center" vertical="center" wrapText="1"/>
    </xf>
    <xf numFmtId="0" fontId="25" fillId="0" borderId="116" xfId="5" applyFont="1" applyBorder="1" applyAlignment="1">
      <alignment horizontal="center" vertical="center" wrapText="1"/>
    </xf>
    <xf numFmtId="0" fontId="29" fillId="0" borderId="111" xfId="2" applyFont="1" applyBorder="1" applyAlignment="1">
      <alignment horizontal="left" vertical="center" wrapText="1"/>
    </xf>
    <xf numFmtId="0" fontId="29" fillId="0" borderId="112" xfId="2" applyFont="1" applyBorder="1" applyAlignment="1">
      <alignment horizontal="left" vertical="center" wrapText="1"/>
    </xf>
    <xf numFmtId="0" fontId="29" fillId="0" borderId="124" xfId="3" applyFont="1" applyBorder="1" applyAlignment="1">
      <alignment horizontal="left" vertical="center" wrapText="1"/>
    </xf>
    <xf numFmtId="0" fontId="29" fillId="0" borderId="109" xfId="3" applyFont="1" applyBorder="1" applyAlignment="1">
      <alignment horizontal="left" vertical="center" wrapText="1"/>
    </xf>
    <xf numFmtId="0" fontId="29" fillId="0" borderId="111" xfId="4" applyFont="1" applyBorder="1" applyAlignment="1">
      <alignment horizontal="left" vertical="center" wrapText="1"/>
    </xf>
    <xf numFmtId="0" fontId="29" fillId="0" borderId="112" xfId="4" applyFont="1" applyBorder="1" applyAlignment="1">
      <alignment horizontal="left" vertical="center" wrapText="1"/>
    </xf>
    <xf numFmtId="0" fontId="25" fillId="0" borderId="127" xfId="2" applyFont="1" applyBorder="1" applyAlignment="1">
      <alignment vertical="center" wrapText="1"/>
    </xf>
    <xf numFmtId="0" fontId="25" fillId="0" borderId="129" xfId="2" applyFont="1" applyBorder="1" applyAlignment="1">
      <alignment horizontal="center" vertical="center" wrapText="1"/>
    </xf>
    <xf numFmtId="0" fontId="25" fillId="0" borderId="130" xfId="2" applyFont="1" applyBorder="1" applyAlignment="1">
      <alignment horizontal="center" vertical="center" wrapText="1"/>
    </xf>
    <xf numFmtId="0" fontId="25" fillId="0" borderId="131" xfId="2" applyFont="1" applyBorder="1" applyAlignment="1">
      <alignment horizontal="center" vertical="center" wrapText="1"/>
    </xf>
    <xf numFmtId="0" fontId="25" fillId="0" borderId="133" xfId="2" applyFont="1" applyBorder="1" applyAlignment="1">
      <alignment vertical="center" wrapText="1"/>
    </xf>
    <xf numFmtId="0" fontId="25" fillId="0" borderId="134" xfId="2" applyFont="1" applyBorder="1" applyAlignment="1">
      <alignment vertical="center" wrapText="1"/>
    </xf>
    <xf numFmtId="0" fontId="25" fillId="0" borderId="135" xfId="2" applyFont="1" applyBorder="1" applyAlignment="1">
      <alignment vertical="center" wrapText="1"/>
    </xf>
    <xf numFmtId="0" fontId="29" fillId="3" borderId="111" xfId="2" applyFont="1" applyFill="1" applyBorder="1" applyAlignment="1">
      <alignment horizontal="left" vertical="center" wrapText="1"/>
    </xf>
    <xf numFmtId="0" fontId="28" fillId="3" borderId="112" xfId="2" applyFill="1" applyBorder="1">
      <alignment vertical="center"/>
    </xf>
    <xf numFmtId="0" fontId="28" fillId="0" borderId="112" xfId="2" applyBorder="1" applyAlignment="1">
      <alignment vertical="center" wrapText="1"/>
    </xf>
    <xf numFmtId="0" fontId="29" fillId="0" borderId="111" xfId="2" applyFont="1" applyBorder="1" applyAlignment="1">
      <alignment horizontal="left" vertical="center" shrinkToFit="1"/>
    </xf>
    <xf numFmtId="0" fontId="29" fillId="0" borderId="112" xfId="2" applyFont="1" applyBorder="1" applyAlignment="1">
      <alignment horizontal="left" vertical="center" shrinkToFit="1"/>
    </xf>
    <xf numFmtId="0" fontId="29" fillId="0" borderId="124" xfId="2" applyFont="1" applyBorder="1" applyAlignment="1">
      <alignment horizontal="left" vertical="center" wrapText="1"/>
    </xf>
    <xf numFmtId="0" fontId="29" fillId="0" borderId="109" xfId="2" applyFont="1" applyBorder="1" applyAlignment="1">
      <alignment horizontal="left" vertical="center" wrapText="1"/>
    </xf>
    <xf numFmtId="0" fontId="29" fillId="0" borderId="111" xfId="3" applyFont="1" applyBorder="1" applyAlignment="1">
      <alignment horizontal="left" vertical="center" wrapText="1"/>
    </xf>
    <xf numFmtId="0" fontId="29" fillId="0" borderId="112" xfId="3" applyFont="1" applyBorder="1" applyAlignment="1">
      <alignment horizontal="left" vertical="center" wrapText="1"/>
    </xf>
    <xf numFmtId="0" fontId="29" fillId="3" borderId="112" xfId="2" applyFont="1" applyFill="1" applyBorder="1" applyAlignment="1">
      <alignment horizontal="left" vertical="center" wrapText="1"/>
    </xf>
    <xf numFmtId="0" fontId="30" fillId="0" borderId="112" xfId="2" applyFont="1" applyBorder="1" applyAlignment="1">
      <alignment horizontal="left" vertical="center" wrapText="1"/>
    </xf>
    <xf numFmtId="0" fontId="25" fillId="0" borderId="126" xfId="3" applyFont="1" applyBorder="1" applyAlignment="1">
      <alignment horizontal="left" vertical="center" wrapText="1"/>
    </xf>
    <xf numFmtId="0" fontId="25" fillId="0" borderId="127" xfId="3" applyFont="1" applyBorder="1" applyAlignment="1">
      <alignment horizontal="left" vertical="center" wrapText="1"/>
    </xf>
    <xf numFmtId="0" fontId="25" fillId="0" borderId="126" xfId="3" applyFont="1" applyBorder="1" applyAlignment="1">
      <alignment vertical="center" wrapText="1"/>
    </xf>
    <xf numFmtId="0" fontId="25" fillId="0" borderId="128" xfId="3" applyFont="1" applyBorder="1" applyAlignment="1">
      <alignment vertical="center" wrapText="1"/>
    </xf>
    <xf numFmtId="0" fontId="29" fillId="3" borderId="111" xfId="3" applyFont="1" applyFill="1" applyBorder="1" applyAlignment="1">
      <alignment horizontal="left" vertical="center" wrapText="1"/>
    </xf>
    <xf numFmtId="0" fontId="29" fillId="3" borderId="112" xfId="3" applyFont="1" applyFill="1" applyBorder="1" applyAlignment="1">
      <alignment horizontal="left" vertical="center" wrapText="1"/>
    </xf>
    <xf numFmtId="0" fontId="25" fillId="0" borderId="111" xfId="7" applyFont="1" applyBorder="1" applyAlignment="1">
      <alignment vertical="center" wrapText="1"/>
    </xf>
    <xf numFmtId="0" fontId="25" fillId="0" borderId="112" xfId="7" applyFont="1" applyBorder="1" applyAlignment="1">
      <alignment vertical="center" wrapText="1"/>
    </xf>
    <xf numFmtId="0" fontId="25" fillId="0" borderId="128" xfId="3" applyFont="1" applyBorder="1" applyAlignment="1">
      <alignment horizontal="left" vertical="center" wrapText="1"/>
    </xf>
    <xf numFmtId="0" fontId="25" fillId="0" borderId="127" xfId="3" applyFont="1" applyBorder="1" applyAlignment="1">
      <alignment vertical="center" wrapText="1"/>
    </xf>
    <xf numFmtId="0" fontId="25" fillId="0" borderId="113" xfId="3" applyFont="1" applyBorder="1" applyAlignment="1">
      <alignment horizontal="left" vertical="center" wrapText="1"/>
    </xf>
    <xf numFmtId="0" fontId="25" fillId="0" borderId="115" xfId="3" applyFont="1" applyBorder="1" applyAlignment="1">
      <alignment horizontal="left" vertical="center" wrapText="1"/>
    </xf>
    <xf numFmtId="0" fontId="25" fillId="0" borderId="116" xfId="3" applyFont="1" applyBorder="1" applyAlignment="1">
      <alignment horizontal="left" vertical="center" wrapText="1"/>
    </xf>
    <xf numFmtId="0" fontId="29" fillId="0" borderId="111" xfId="6" applyFont="1" applyBorder="1" applyAlignment="1">
      <alignment horizontal="left" vertical="center" wrapText="1"/>
    </xf>
    <xf numFmtId="0" fontId="29" fillId="0" borderId="112" xfId="6" applyFont="1" applyBorder="1" applyAlignment="1">
      <alignment horizontal="left" vertical="center" wrapText="1"/>
    </xf>
    <xf numFmtId="0" fontId="29" fillId="0" borderId="121" xfId="3" applyFont="1" applyBorder="1" applyAlignment="1">
      <alignment horizontal="center" vertical="center"/>
    </xf>
    <xf numFmtId="0" fontId="29" fillId="0" borderId="122" xfId="3" applyFont="1" applyBorder="1" applyAlignment="1">
      <alignment horizontal="center" vertical="center"/>
    </xf>
    <xf numFmtId="0" fontId="29" fillId="0" borderId="123" xfId="3" applyFont="1" applyBorder="1" applyAlignment="1">
      <alignment horizontal="center" vertical="center"/>
    </xf>
    <xf numFmtId="0" fontId="25" fillId="0" borderId="0" xfId="3" applyFont="1" applyAlignment="1">
      <alignment vertical="center" wrapText="1"/>
    </xf>
    <xf numFmtId="0" fontId="25" fillId="0" borderId="124" xfId="3" applyFont="1" applyBorder="1" applyAlignment="1">
      <alignment vertical="center" wrapText="1"/>
    </xf>
    <xf numFmtId="0" fontId="25" fillId="0" borderId="113" xfId="3" applyFont="1" applyBorder="1" applyAlignment="1">
      <alignment horizontal="center" vertical="center" wrapText="1"/>
    </xf>
    <xf numFmtId="0" fontId="25" fillId="0" borderId="115" xfId="3" applyFont="1" applyBorder="1" applyAlignment="1">
      <alignment horizontal="center" vertical="center" wrapText="1"/>
    </xf>
    <xf numFmtId="0" fontId="25" fillId="0" borderId="116" xfId="3" applyFont="1" applyBorder="1" applyAlignment="1">
      <alignment horizontal="center" vertical="center" wrapText="1"/>
    </xf>
    <xf numFmtId="0" fontId="26" fillId="0" borderId="0" xfId="3" applyFont="1" applyAlignment="1">
      <alignment horizontal="center" vertical="center" wrapText="1"/>
    </xf>
    <xf numFmtId="0" fontId="26" fillId="0" borderId="0" xfId="3" applyFont="1" applyAlignment="1">
      <alignment horizontal="center" vertical="center"/>
    </xf>
    <xf numFmtId="0" fontId="25" fillId="6" borderId="11" xfId="6" applyFont="1" applyFill="1" applyBorder="1" applyAlignment="1">
      <alignment horizontal="center" vertical="center"/>
    </xf>
    <xf numFmtId="0" fontId="25" fillId="6" borderId="10" xfId="6" applyFont="1" applyFill="1" applyBorder="1" applyAlignment="1">
      <alignment horizontal="center" vertical="center"/>
    </xf>
    <xf numFmtId="0" fontId="25" fillId="6" borderId="24" xfId="6" applyFont="1" applyFill="1" applyBorder="1" applyAlignment="1">
      <alignment horizontal="center" vertical="center"/>
    </xf>
    <xf numFmtId="0" fontId="25" fillId="0" borderId="32" xfId="6" applyFont="1" applyBorder="1" applyAlignment="1">
      <alignment horizontal="center" vertical="center" wrapText="1"/>
    </xf>
    <xf numFmtId="0" fontId="25" fillId="0" borderId="44" xfId="6" applyFont="1" applyBorder="1" applyAlignment="1">
      <alignment horizontal="center" vertical="center" wrapText="1"/>
    </xf>
    <xf numFmtId="0" fontId="25" fillId="0" borderId="5" xfId="6" applyFont="1" applyBorder="1" applyAlignment="1">
      <alignment horizontal="center" vertical="center" wrapText="1"/>
    </xf>
    <xf numFmtId="0" fontId="25" fillId="0" borderId="30" xfId="6" applyFont="1" applyBorder="1" applyAlignment="1">
      <alignment horizontal="center" vertical="center" wrapText="1"/>
    </xf>
    <xf numFmtId="0" fontId="29" fillId="0" borderId="106" xfId="6" applyFont="1" applyBorder="1" applyAlignment="1">
      <alignment horizontal="left" vertical="center" wrapText="1"/>
    </xf>
    <xf numFmtId="0" fontId="29" fillId="0" borderId="104" xfId="6" applyFont="1" applyBorder="1" applyAlignment="1">
      <alignment horizontal="left" vertical="center" wrapText="1"/>
    </xf>
    <xf numFmtId="0" fontId="29" fillId="0" borderId="111" xfId="6" applyFont="1" applyBorder="1" applyAlignment="1">
      <alignment horizontal="left" vertical="center"/>
    </xf>
    <xf numFmtId="0" fontId="29" fillId="0" borderId="112" xfId="6" applyFont="1" applyBorder="1" applyAlignment="1">
      <alignment horizontal="left" vertical="center"/>
    </xf>
    <xf numFmtId="0" fontId="29" fillId="0" borderId="111" xfId="6" applyFont="1" applyBorder="1" applyAlignment="1">
      <alignment horizontal="left" vertical="center" shrinkToFit="1"/>
    </xf>
    <xf numFmtId="0" fontId="29" fillId="0" borderId="112" xfId="6" applyFont="1" applyBorder="1" applyAlignment="1">
      <alignment horizontal="left" vertical="center" shrinkToFit="1"/>
    </xf>
    <xf numFmtId="0" fontId="25" fillId="3" borderId="113" xfId="6" applyFont="1" applyFill="1" applyBorder="1" applyAlignment="1">
      <alignment horizontal="center" vertical="center"/>
    </xf>
    <xf numFmtId="0" fontId="25" fillId="3" borderId="115" xfId="6" applyFont="1" applyFill="1" applyBorder="1" applyAlignment="1">
      <alignment horizontal="center" vertical="center"/>
    </xf>
    <xf numFmtId="0" fontId="25" fillId="3" borderId="116" xfId="6" applyFont="1" applyFill="1" applyBorder="1" applyAlignment="1">
      <alignment horizontal="center" vertical="center"/>
    </xf>
    <xf numFmtId="0" fontId="25" fillId="3" borderId="114" xfId="6" applyFont="1" applyFill="1" applyBorder="1" applyAlignment="1">
      <alignment horizontal="center" vertical="center"/>
    </xf>
    <xf numFmtId="0" fontId="25" fillId="3" borderId="42" xfId="6" applyFont="1" applyFill="1" applyBorder="1" applyAlignment="1">
      <alignment horizontal="center" vertical="center"/>
    </xf>
    <xf numFmtId="0" fontId="25" fillId="3" borderId="108" xfId="6" applyFont="1" applyFill="1" applyBorder="1" applyAlignment="1">
      <alignment horizontal="center" vertical="center"/>
    </xf>
    <xf numFmtId="0" fontId="32" fillId="3" borderId="114" xfId="6" applyFont="1" applyFill="1" applyBorder="1" applyAlignment="1">
      <alignment horizontal="left" vertical="center" wrapText="1"/>
    </xf>
    <xf numFmtId="0" fontId="32" fillId="3" borderId="42" xfId="6" applyFont="1" applyFill="1" applyBorder="1" applyAlignment="1">
      <alignment horizontal="left" vertical="center" wrapText="1"/>
    </xf>
    <xf numFmtId="0" fontId="32" fillId="3" borderId="108" xfId="6" applyFont="1" applyFill="1" applyBorder="1" applyAlignment="1">
      <alignment horizontal="left" vertical="center" wrapText="1"/>
    </xf>
    <xf numFmtId="0" fontId="4" fillId="3" borderId="157" xfId="8" applyFont="1" applyFill="1" applyBorder="1" applyAlignment="1">
      <alignment horizontal="left" vertical="center" wrapText="1"/>
    </xf>
    <xf numFmtId="0" fontId="4" fillId="3" borderId="165" xfId="8" applyFont="1" applyFill="1" applyBorder="1" applyAlignment="1">
      <alignment horizontal="left" vertical="center" wrapText="1"/>
    </xf>
    <xf numFmtId="0" fontId="4" fillId="3" borderId="32" xfId="8" applyFont="1" applyFill="1" applyBorder="1" applyAlignment="1">
      <alignment horizontal="center" vertical="center"/>
    </xf>
    <xf numFmtId="0" fontId="4" fillId="3" borderId="45" xfId="8" applyFont="1" applyFill="1" applyBorder="1" applyAlignment="1">
      <alignment horizontal="center" vertical="center"/>
    </xf>
    <xf numFmtId="0" fontId="4" fillId="3" borderId="11" xfId="8" applyFont="1" applyFill="1" applyBorder="1" applyAlignment="1">
      <alignment horizontal="center" vertical="center"/>
    </xf>
    <xf numFmtId="0" fontId="4" fillId="3" borderId="8" xfId="8" applyFont="1" applyFill="1" applyBorder="1" applyAlignment="1">
      <alignment horizontal="center" vertical="center"/>
    </xf>
    <xf numFmtId="0" fontId="4" fillId="3" borderId="45" xfId="8" applyFont="1" applyFill="1" applyBorder="1" applyAlignment="1">
      <alignment horizontal="left" vertical="center"/>
    </xf>
    <xf numFmtId="0" fontId="4" fillId="3" borderId="21" xfId="8" applyFont="1" applyFill="1" applyBorder="1" applyAlignment="1">
      <alignment horizontal="left" vertical="center"/>
    </xf>
    <xf numFmtId="0" fontId="4" fillId="3" borderId="147" xfId="8" applyFont="1" applyFill="1" applyBorder="1" applyAlignment="1">
      <alignment horizontal="center" vertical="center"/>
    </xf>
    <xf numFmtId="0" fontId="4" fillId="3" borderId="102" xfId="8" applyFont="1" applyFill="1" applyBorder="1" applyAlignment="1">
      <alignment horizontal="center" vertical="center"/>
    </xf>
    <xf numFmtId="0" fontId="4" fillId="3" borderId="168" xfId="8" applyFont="1" applyFill="1" applyBorder="1" applyAlignment="1">
      <alignment horizontal="center" vertical="center"/>
    </xf>
    <xf numFmtId="0" fontId="4" fillId="3" borderId="169" xfId="8" applyFont="1" applyFill="1" applyBorder="1" applyAlignment="1">
      <alignment horizontal="center" vertical="center"/>
    </xf>
    <xf numFmtId="0" fontId="4" fillId="3" borderId="165" xfId="8" applyFont="1" applyFill="1" applyBorder="1" applyAlignment="1">
      <alignment horizontal="left" vertical="center" wrapText="1" shrinkToFit="1"/>
    </xf>
    <xf numFmtId="0" fontId="4" fillId="3" borderId="170" xfId="8" applyFont="1" applyFill="1" applyBorder="1" applyAlignment="1">
      <alignment horizontal="left" vertical="center" wrapText="1" shrinkToFit="1"/>
    </xf>
    <xf numFmtId="0" fontId="4" fillId="3" borderId="166" xfId="8" applyFont="1" applyFill="1" applyBorder="1" applyAlignment="1">
      <alignment horizontal="center" vertical="center" wrapText="1"/>
    </xf>
    <xf numFmtId="0" fontId="4" fillId="3" borderId="171" xfId="8" applyFont="1" applyFill="1" applyBorder="1" applyAlignment="1">
      <alignment horizontal="center" vertical="center" wrapText="1"/>
    </xf>
    <xf numFmtId="0" fontId="4" fillId="3" borderId="167" xfId="8" applyFont="1" applyFill="1" applyBorder="1" applyAlignment="1">
      <alignment horizontal="left" vertical="center"/>
    </xf>
    <xf numFmtId="0" fontId="4" fillId="3" borderId="172" xfId="8" applyFont="1" applyFill="1" applyBorder="1" applyAlignment="1">
      <alignment horizontal="left" vertical="center"/>
    </xf>
    <xf numFmtId="0" fontId="4" fillId="3" borderId="167" xfId="8" applyFont="1" applyFill="1" applyBorder="1" applyAlignment="1">
      <alignment horizontal="center" vertical="center" wrapText="1"/>
    </xf>
    <xf numFmtId="0" fontId="4" fillId="3" borderId="172" xfId="8" applyFont="1" applyFill="1" applyBorder="1" applyAlignment="1">
      <alignment horizontal="center" vertical="center" wrapText="1"/>
    </xf>
    <xf numFmtId="0" fontId="8" fillId="3" borderId="0" xfId="8" applyFont="1" applyFill="1" applyAlignment="1">
      <alignment horizontal="center" vertical="center"/>
    </xf>
    <xf numFmtId="0" fontId="30" fillId="3" borderId="11" xfId="8" applyFill="1" applyBorder="1" applyAlignment="1">
      <alignment horizontal="center" vertical="center"/>
    </xf>
    <xf numFmtId="0" fontId="4" fillId="3" borderId="0" xfId="8" applyFont="1" applyFill="1" applyAlignment="1">
      <alignment horizontal="left" vertical="center" wrapText="1"/>
    </xf>
    <xf numFmtId="0" fontId="4" fillId="8" borderId="0" xfId="8" applyFont="1" applyFill="1" applyAlignment="1">
      <alignment horizontal="left" vertical="center" wrapText="1"/>
    </xf>
    <xf numFmtId="0" fontId="4" fillId="3" borderId="0" xfId="8" applyFont="1" applyFill="1" applyAlignment="1">
      <alignment vertical="center" wrapText="1"/>
    </xf>
    <xf numFmtId="0" fontId="4" fillId="3" borderId="0" xfId="8" applyFont="1" applyFill="1" applyAlignment="1">
      <alignment horizontal="left" vertical="center"/>
    </xf>
    <xf numFmtId="0" fontId="4" fillId="3" borderId="0" xfId="8" applyFont="1" applyFill="1" applyAlignment="1">
      <alignment horizontal="center" vertical="center" wrapText="1"/>
    </xf>
    <xf numFmtId="0" fontId="4" fillId="8" borderId="0" xfId="8" applyFont="1" applyFill="1" applyAlignment="1">
      <alignment horizontal="left" vertical="center"/>
    </xf>
    <xf numFmtId="0" fontId="4" fillId="8" borderId="0" xfId="8" applyFont="1" applyFill="1" applyAlignment="1">
      <alignment vertical="center" wrapText="1"/>
    </xf>
    <xf numFmtId="0" fontId="4" fillId="0" borderId="0" xfId="8" applyFont="1" applyAlignment="1">
      <alignment horizontal="center" vertical="center"/>
    </xf>
    <xf numFmtId="0" fontId="4" fillId="0" borderId="0" xfId="8" applyFont="1" applyAlignment="1">
      <alignment horizontal="center" vertical="top"/>
    </xf>
    <xf numFmtId="0" fontId="4" fillId="0" borderId="11" xfId="8" applyFont="1" applyBorder="1" applyAlignment="1">
      <alignment horizontal="center" vertical="center" wrapText="1"/>
    </xf>
    <xf numFmtId="0" fontId="4" fillId="0" borderId="24" xfId="8" applyFont="1" applyBorder="1" applyAlignment="1">
      <alignment horizontal="center" vertical="center" wrapText="1"/>
    </xf>
    <xf numFmtId="0" fontId="4" fillId="0" borderId="10" xfId="8" applyFont="1" applyBorder="1" applyAlignment="1">
      <alignment horizontal="center" vertical="center" wrapText="1"/>
    </xf>
    <xf numFmtId="0" fontId="4" fillId="0" borderId="11" xfId="8" applyFont="1" applyBorder="1" applyAlignment="1">
      <alignment horizontal="center" vertical="center"/>
    </xf>
    <xf numFmtId="0" fontId="4" fillId="0" borderId="24" xfId="8" applyFont="1" applyBorder="1" applyAlignment="1">
      <alignment horizontal="center" vertical="center"/>
    </xf>
    <xf numFmtId="0" fontId="4" fillId="0" borderId="10" xfId="8" applyFont="1" applyBorder="1" applyAlignment="1">
      <alignment horizontal="center" vertical="center"/>
    </xf>
    <xf numFmtId="0" fontId="4" fillId="0" borderId="0" xfId="8" applyFont="1" applyAlignment="1">
      <alignment horizontal="justify" vertical="center" wrapText="1"/>
    </xf>
    <xf numFmtId="0" fontId="4" fillId="0" borderId="8" xfId="8" applyFont="1" applyBorder="1" applyAlignment="1">
      <alignment horizontal="center" vertical="center" wrapText="1"/>
    </xf>
    <xf numFmtId="0" fontId="4" fillId="0" borderId="45" xfId="8" applyFont="1" applyBorder="1" applyAlignment="1">
      <alignment horizontal="center" vertical="center" textRotation="255" wrapText="1"/>
    </xf>
    <xf numFmtId="0" fontId="4" fillId="0" borderId="42" xfId="8" applyFont="1" applyBorder="1" applyAlignment="1">
      <alignment horizontal="center" vertical="center" textRotation="255" wrapText="1"/>
    </xf>
    <xf numFmtId="0" fontId="4" fillId="0" borderId="21" xfId="8" applyFont="1" applyBorder="1" applyAlignment="1">
      <alignment horizontal="center" vertical="center" textRotation="255" wrapText="1"/>
    </xf>
    <xf numFmtId="0" fontId="4" fillId="0" borderId="32" xfId="8" applyFont="1" applyBorder="1" applyAlignment="1">
      <alignment horizontal="left" vertical="center" wrapText="1"/>
    </xf>
    <xf numFmtId="0" fontId="4" fillId="0" borderId="33" xfId="8" applyFont="1" applyBorder="1" applyAlignment="1">
      <alignment horizontal="left" vertical="center" wrapText="1"/>
    </xf>
    <xf numFmtId="0" fontId="30" fillId="0" borderId="33" xfId="8" applyBorder="1" applyAlignment="1">
      <alignment horizontal="left" vertical="center" wrapText="1"/>
    </xf>
    <xf numFmtId="0" fontId="4" fillId="0" borderId="149" xfId="8" applyFont="1" applyBorder="1" applyAlignment="1">
      <alignment horizontal="left" vertical="center"/>
    </xf>
    <xf numFmtId="0" fontId="4" fillId="0" borderId="150" xfId="8" applyFont="1" applyBorder="1" applyAlignment="1">
      <alignment horizontal="left" vertical="center"/>
    </xf>
    <xf numFmtId="0" fontId="4" fillId="0" borderId="156" xfId="8" applyFont="1" applyBorder="1" applyAlignment="1">
      <alignment horizontal="left" vertical="center"/>
    </xf>
    <xf numFmtId="0" fontId="4" fillId="0" borderId="163" xfId="8" applyFont="1" applyBorder="1" applyAlignment="1">
      <alignment horizontal="left" vertical="center"/>
    </xf>
    <xf numFmtId="0" fontId="4" fillId="0" borderId="11" xfId="8" applyFont="1" applyBorder="1" applyAlignment="1">
      <alignment horizontal="left" vertical="center" wrapText="1"/>
    </xf>
    <xf numFmtId="0" fontId="4" fillId="0" borderId="24" xfId="8" applyFont="1" applyBorder="1" applyAlignment="1">
      <alignment horizontal="left" vertical="center" wrapText="1"/>
    </xf>
    <xf numFmtId="0" fontId="4" fillId="0" borderId="10" xfId="8" applyFont="1" applyBorder="1" applyAlignment="1">
      <alignment horizontal="left" vertical="center" wrapText="1"/>
    </xf>
    <xf numFmtId="0" fontId="4" fillId="0" borderId="167" xfId="8" applyFont="1" applyBorder="1" applyAlignment="1">
      <alignment horizontal="left" vertical="center"/>
    </xf>
    <xf numFmtId="0" fontId="4" fillId="0" borderId="175" xfId="8" applyFont="1" applyBorder="1" applyAlignment="1">
      <alignment horizontal="left" vertical="center"/>
    </xf>
    <xf numFmtId="0" fontId="4" fillId="0" borderId="44" xfId="8" applyFont="1" applyBorder="1" applyAlignment="1">
      <alignment horizontal="left" vertical="center" wrapText="1"/>
    </xf>
    <xf numFmtId="0" fontId="4" fillId="0" borderId="5" xfId="8" applyFont="1" applyBorder="1" applyAlignment="1">
      <alignment horizontal="left" vertical="center" wrapText="1"/>
    </xf>
    <xf numFmtId="0" fontId="4" fillId="0" borderId="0" xfId="8" applyFont="1" applyAlignment="1">
      <alignment horizontal="left" vertical="center" wrapText="1"/>
    </xf>
    <xf numFmtId="0" fontId="4" fillId="0" borderId="30" xfId="8" applyFont="1" applyBorder="1" applyAlignment="1">
      <alignment horizontal="left" vertical="center" wrapText="1"/>
    </xf>
    <xf numFmtId="0" fontId="4" fillId="0" borderId="23" xfId="8" applyFont="1" applyBorder="1" applyAlignment="1">
      <alignment horizontal="left" vertical="center" wrapText="1"/>
    </xf>
    <xf numFmtId="0" fontId="4" fillId="0" borderId="27" xfId="8" applyFont="1" applyBorder="1" applyAlignment="1">
      <alignment horizontal="left" vertical="center" wrapText="1"/>
    </xf>
    <xf numFmtId="0" fontId="4" fillId="0" borderId="22" xfId="8" applyFont="1" applyBorder="1" applyAlignment="1">
      <alignment horizontal="left" vertical="center" wrapText="1"/>
    </xf>
    <xf numFmtId="0" fontId="4" fillId="0" borderId="33" xfId="8" applyFont="1" applyBorder="1" applyAlignment="1">
      <alignment horizontal="center" vertical="center" wrapText="1"/>
    </xf>
    <xf numFmtId="0" fontId="4" fillId="0" borderId="167" xfId="8" applyFont="1" applyBorder="1" applyAlignment="1">
      <alignment horizontal="left" vertical="center" wrapText="1"/>
    </xf>
    <xf numFmtId="0" fontId="4" fillId="0" borderId="175" xfId="8" applyFont="1" applyBorder="1" applyAlignment="1">
      <alignment horizontal="left" vertical="center" wrapText="1"/>
    </xf>
    <xf numFmtId="0" fontId="4" fillId="0" borderId="32" xfId="8" applyFont="1" applyBorder="1" applyAlignment="1">
      <alignment horizontal="center" vertical="center" wrapText="1"/>
    </xf>
    <xf numFmtId="0" fontId="4" fillId="0" borderId="44" xfId="8" applyFont="1" applyBorder="1" applyAlignment="1">
      <alignment horizontal="center" vertical="center" wrapText="1"/>
    </xf>
    <xf numFmtId="0" fontId="4" fillId="0" borderId="156" xfId="8" applyFont="1" applyBorder="1" applyAlignment="1">
      <alignment horizontal="center" vertical="center" wrapText="1"/>
    </xf>
    <xf numFmtId="0" fontId="4" fillId="0" borderId="163" xfId="8" applyFont="1" applyBorder="1" applyAlignment="1">
      <alignment horizontal="center" vertical="center" wrapText="1"/>
    </xf>
    <xf numFmtId="0" fontId="4" fillId="0" borderId="11" xfId="8" applyFont="1" applyBorder="1" applyAlignment="1">
      <alignment horizontal="left" shrinkToFit="1"/>
    </xf>
    <xf numFmtId="0" fontId="4" fillId="0" borderId="24" xfId="8" applyFont="1" applyBorder="1" applyAlignment="1">
      <alignment horizontal="left" shrinkToFit="1"/>
    </xf>
    <xf numFmtId="0" fontId="4" fillId="0" borderId="10" xfId="8" applyFont="1" applyBorder="1" applyAlignment="1">
      <alignment horizontal="left" shrinkToFit="1"/>
    </xf>
    <xf numFmtId="0" fontId="4" fillId="0" borderId="24" xfId="8" applyFont="1" applyBorder="1" applyAlignment="1">
      <alignment horizontal="center" wrapText="1"/>
    </xf>
    <xf numFmtId="0" fontId="4" fillId="0" borderId="10" xfId="8" applyFont="1" applyBorder="1" applyAlignment="1">
      <alignment horizontal="center" wrapText="1"/>
    </xf>
    <xf numFmtId="0" fontId="4" fillId="0" borderId="11" xfId="8" applyFont="1" applyBorder="1" applyAlignment="1">
      <alignment horizontal="center" wrapText="1"/>
    </xf>
    <xf numFmtId="0" fontId="4" fillId="0" borderId="11" xfId="8" applyFont="1" applyBorder="1" applyAlignment="1">
      <alignment horizontal="left" wrapText="1"/>
    </xf>
    <xf numFmtId="0" fontId="4" fillId="0" borderId="24" xfId="8" applyFont="1" applyBorder="1" applyAlignment="1">
      <alignment horizontal="left" wrapText="1"/>
    </xf>
    <xf numFmtId="0" fontId="4" fillId="0" borderId="10" xfId="8" applyFont="1" applyBorder="1" applyAlignment="1">
      <alignment horizontal="left" wrapText="1"/>
    </xf>
    <xf numFmtId="0" fontId="4" fillId="0" borderId="11" xfId="8" applyFont="1" applyBorder="1" applyAlignment="1">
      <alignment horizontal="center"/>
    </xf>
    <xf numFmtId="0" fontId="4" fillId="0" borderId="24" xfId="8" applyFont="1" applyBorder="1" applyAlignment="1">
      <alignment horizontal="center"/>
    </xf>
    <xf numFmtId="0" fontId="4" fillId="0" borderId="10" xfId="8" applyFont="1" applyBorder="1" applyAlignment="1">
      <alignment horizontal="center"/>
    </xf>
    <xf numFmtId="0" fontId="4" fillId="0" borderId="45" xfId="8" applyFont="1" applyBorder="1" applyAlignment="1">
      <alignment horizontal="center" vertical="center" textRotation="255" shrinkToFit="1"/>
    </xf>
    <xf numFmtId="0" fontId="4" fillId="0" borderId="42" xfId="8" applyFont="1" applyBorder="1" applyAlignment="1">
      <alignment horizontal="center" vertical="center" textRotation="255" shrinkToFit="1"/>
    </xf>
    <xf numFmtId="0" fontId="4" fillId="0" borderId="21" xfId="8" applyFont="1" applyBorder="1" applyAlignment="1">
      <alignment horizontal="center" vertical="center" textRotation="255" shrinkToFit="1"/>
    </xf>
    <xf numFmtId="0" fontId="4" fillId="0" borderId="151" xfId="8" applyFont="1" applyBorder="1" applyAlignment="1">
      <alignment horizontal="left" vertical="center"/>
    </xf>
    <xf numFmtId="0" fontId="10" fillId="0" borderId="32" xfId="8" applyFont="1" applyBorder="1" applyAlignment="1">
      <alignment horizontal="left" vertical="center" wrapText="1"/>
    </xf>
    <xf numFmtId="0" fontId="10" fillId="0" borderId="33" xfId="8" applyFont="1" applyBorder="1" applyAlignment="1">
      <alignment horizontal="left" vertical="center" wrapText="1"/>
    </xf>
    <xf numFmtId="0" fontId="10" fillId="0" borderId="44" xfId="8" applyFont="1" applyBorder="1" applyAlignment="1">
      <alignment horizontal="left" vertical="center" wrapText="1"/>
    </xf>
    <xf numFmtId="0" fontId="10" fillId="0" borderId="5" xfId="8" applyFont="1" applyBorder="1" applyAlignment="1">
      <alignment horizontal="left" vertical="center" wrapText="1"/>
    </xf>
    <xf numFmtId="0" fontId="10" fillId="0" borderId="0" xfId="8" applyFont="1" applyAlignment="1">
      <alignment horizontal="left" vertical="center" wrapText="1"/>
    </xf>
    <xf numFmtId="0" fontId="10" fillId="0" borderId="30" xfId="8" applyFont="1" applyBorder="1" applyAlignment="1">
      <alignment horizontal="left" vertical="center" wrapText="1"/>
    </xf>
    <xf numFmtId="0" fontId="10" fillId="0" borderId="23" xfId="8" applyFont="1" applyBorder="1" applyAlignment="1">
      <alignment horizontal="left" vertical="center" wrapText="1"/>
    </xf>
    <xf numFmtId="0" fontId="10" fillId="0" borderId="27" xfId="8" applyFont="1" applyBorder="1" applyAlignment="1">
      <alignment horizontal="left" vertical="center" wrapText="1"/>
    </xf>
    <xf numFmtId="0" fontId="10" fillId="0" borderId="22" xfId="8" applyFont="1" applyBorder="1" applyAlignment="1">
      <alignment horizontal="left" vertical="center" wrapText="1"/>
    </xf>
    <xf numFmtId="0" fontId="4" fillId="0" borderId="8" xfId="8" applyFont="1" applyBorder="1" applyAlignment="1">
      <alignment horizontal="center" vertical="center" textRotation="255" shrinkToFit="1"/>
    </xf>
    <xf numFmtId="0" fontId="4" fillId="0" borderId="11" xfId="8" applyFont="1" applyBorder="1" applyAlignment="1">
      <alignment horizontal="left" vertical="top" wrapText="1"/>
    </xf>
    <xf numFmtId="0" fontId="4" fillId="0" borderId="24" xfId="8" applyFont="1" applyBorder="1" applyAlignment="1">
      <alignment horizontal="left" vertical="top" wrapText="1"/>
    </xf>
    <xf numFmtId="0" fontId="4" fillId="0" borderId="32" xfId="8" applyFont="1" applyBorder="1" applyAlignment="1">
      <alignment horizontal="left" vertical="top" wrapText="1"/>
    </xf>
    <xf numFmtId="0" fontId="4" fillId="0" borderId="0" xfId="8" applyFont="1" applyAlignment="1">
      <alignment horizontal="left" vertical="top" wrapText="1"/>
    </xf>
    <xf numFmtId="0" fontId="4" fillId="0" borderId="176" xfId="8" applyFont="1" applyBorder="1" applyAlignment="1">
      <alignment horizontal="center" wrapText="1"/>
    </xf>
    <xf numFmtId="0" fontId="4" fillId="0" borderId="177" xfId="8" applyFont="1" applyBorder="1" applyAlignment="1">
      <alignment horizontal="center" wrapText="1"/>
    </xf>
    <xf numFmtId="0" fontId="4" fillId="0" borderId="30" xfId="8" applyFont="1" applyBorder="1" applyAlignment="1">
      <alignment horizontal="center" wrapText="1"/>
    </xf>
    <xf numFmtId="0" fontId="4" fillId="0" borderId="32" xfId="8" applyFont="1" applyBorder="1" applyAlignment="1">
      <alignment horizontal="center"/>
    </xf>
    <xf numFmtId="0" fontId="4" fillId="0" borderId="33" xfId="8" applyFont="1" applyBorder="1" applyAlignment="1">
      <alignment horizontal="center"/>
    </xf>
    <xf numFmtId="0" fontId="4" fillId="0" borderId="44" xfId="8" applyFont="1" applyBorder="1" applyAlignment="1">
      <alignment horizontal="center"/>
    </xf>
    <xf numFmtId="0" fontId="4" fillId="0" borderId="23" xfId="8" applyFont="1" applyBorder="1" applyAlignment="1">
      <alignment horizontal="center" vertical="center"/>
    </xf>
    <xf numFmtId="0" fontId="4" fillId="0" borderId="27" xfId="8" applyFont="1" applyBorder="1" applyAlignment="1">
      <alignment horizontal="center" vertical="center"/>
    </xf>
    <xf numFmtId="0" fontId="4" fillId="0" borderId="22" xfId="8" applyFont="1" applyBorder="1" applyAlignment="1">
      <alignment horizontal="center" vertical="center"/>
    </xf>
    <xf numFmtId="0" fontId="10" fillId="0" borderId="24" xfId="8" applyFont="1" applyBorder="1" applyAlignment="1">
      <alignment horizontal="left" vertical="center" wrapText="1"/>
    </xf>
    <xf numFmtId="0" fontId="4" fillId="0" borderId="11" xfId="8" applyFont="1" applyBorder="1" applyAlignment="1">
      <alignment vertical="center" shrinkToFit="1"/>
    </xf>
    <xf numFmtId="0" fontId="4" fillId="0" borderId="24" xfId="8" applyFont="1" applyBorder="1" applyAlignment="1">
      <alignment vertical="center" shrinkToFit="1"/>
    </xf>
    <xf numFmtId="0" fontId="4" fillId="0" borderId="10" xfId="8" applyFont="1" applyBorder="1" applyAlignment="1">
      <alignment vertical="center" shrinkToFit="1"/>
    </xf>
    <xf numFmtId="0" fontId="4" fillId="0" borderId="24" xfId="8" applyFont="1" applyBorder="1" applyAlignment="1">
      <alignment horizontal="left" vertical="top"/>
    </xf>
    <xf numFmtId="0" fontId="30" fillId="0" borderId="24" xfId="8" applyBorder="1" applyAlignment="1">
      <alignment horizontal="left" vertical="top"/>
    </xf>
    <xf numFmtId="0" fontId="4" fillId="0" borderId="145" xfId="8" applyFont="1" applyBorder="1" applyAlignment="1">
      <alignment horizontal="center" wrapText="1"/>
    </xf>
    <xf numFmtId="0" fontId="4" fillId="0" borderId="23" xfId="8" applyFont="1" applyBorder="1" applyAlignment="1">
      <alignment horizontal="center"/>
    </xf>
    <xf numFmtId="0" fontId="4" fillId="0" borderId="27" xfId="8" applyFont="1" applyBorder="1" applyAlignment="1">
      <alignment horizontal="center"/>
    </xf>
    <xf numFmtId="0" fontId="4" fillId="0" borderId="22" xfId="8" applyFont="1" applyBorder="1" applyAlignment="1">
      <alignment horizontal="center"/>
    </xf>
    <xf numFmtId="0" fontId="4" fillId="0" borderId="23" xfId="8" applyFont="1" applyBorder="1" applyAlignment="1">
      <alignment horizontal="center" shrinkToFit="1"/>
    </xf>
    <xf numFmtId="0" fontId="4" fillId="0" borderId="27" xfId="8" applyFont="1" applyBorder="1" applyAlignment="1">
      <alignment horizontal="center" shrinkToFit="1"/>
    </xf>
    <xf numFmtId="0" fontId="4" fillId="0" borderId="22" xfId="8" applyFont="1" applyBorder="1" applyAlignment="1">
      <alignment horizontal="center" shrinkToFit="1"/>
    </xf>
    <xf numFmtId="0" fontId="4" fillId="0" borderId="11" xfId="8" applyFont="1" applyBorder="1" applyAlignment="1">
      <alignment horizontal="center" shrinkToFit="1"/>
    </xf>
    <xf numFmtId="0" fontId="4" fillId="0" borderId="24" xfId="8" applyFont="1" applyBorder="1" applyAlignment="1">
      <alignment horizontal="center" shrinkToFit="1"/>
    </xf>
    <xf numFmtId="0" fontId="4" fillId="0" borderId="10" xfId="8" applyFont="1" applyBorder="1" applyAlignment="1">
      <alignment horizontal="center" shrinkToFit="1"/>
    </xf>
    <xf numFmtId="0" fontId="4" fillId="0" borderId="24" xfId="8" applyFont="1" applyBorder="1" applyAlignment="1">
      <alignment horizontal="left" vertical="center" shrinkToFit="1"/>
    </xf>
    <xf numFmtId="0" fontId="30" fillId="0" borderId="24" xfId="8" applyBorder="1" applyAlignment="1">
      <alignment horizontal="left" vertical="center" shrinkToFit="1"/>
    </xf>
    <xf numFmtId="0" fontId="4" fillId="0" borderId="24" xfId="8" applyFont="1" applyBorder="1" applyAlignment="1">
      <alignment horizontal="left" vertical="top" shrinkToFit="1"/>
    </xf>
    <xf numFmtId="0" fontId="30" fillId="0" borderId="24" xfId="8" applyBorder="1" applyAlignment="1">
      <alignment horizontal="left" vertical="top" shrinkToFit="1"/>
    </xf>
    <xf numFmtId="0" fontId="4" fillId="0" borderId="27" xfId="8" applyFont="1" applyBorder="1" applyAlignment="1">
      <alignment horizontal="left" vertical="center" shrinkToFit="1"/>
    </xf>
    <xf numFmtId="0" fontId="30" fillId="0" borderId="27" xfId="8" applyBorder="1" applyAlignment="1">
      <alignment vertical="center" shrinkToFit="1"/>
    </xf>
    <xf numFmtId="0" fontId="30" fillId="0" borderId="24" xfId="8" applyBorder="1" applyAlignment="1">
      <alignment vertical="center" shrinkToFit="1"/>
    </xf>
    <xf numFmtId="0" fontId="4" fillId="0" borderId="180" xfId="8" applyFont="1" applyBorder="1" applyAlignment="1">
      <alignment horizontal="left" vertical="top" shrinkToFit="1"/>
    </xf>
    <xf numFmtId="0" fontId="4" fillId="0" borderId="178" xfId="8" applyFont="1" applyBorder="1" applyAlignment="1">
      <alignment horizontal="left" vertical="top" shrinkToFit="1"/>
    </xf>
    <xf numFmtId="0" fontId="30" fillId="0" borderId="178" xfId="8" applyBorder="1" applyAlignment="1">
      <alignment shrinkToFit="1"/>
    </xf>
    <xf numFmtId="0" fontId="4" fillId="0" borderId="33" xfId="8" applyFont="1" applyBorder="1" applyAlignment="1">
      <alignment horizontal="left" vertical="top" wrapText="1"/>
    </xf>
    <xf numFmtId="0" fontId="4" fillId="0" borderId="5" xfId="8" applyFont="1" applyBorder="1" applyAlignment="1">
      <alignment horizontal="left" vertical="top" wrapText="1"/>
    </xf>
    <xf numFmtId="0" fontId="4" fillId="0" borderId="23" xfId="8" applyFont="1" applyBorder="1" applyAlignment="1">
      <alignment horizontal="left" vertical="top" wrapText="1"/>
    </xf>
    <xf numFmtId="0" fontId="4" fillId="0" borderId="27" xfId="8" applyFont="1" applyBorder="1" applyAlignment="1">
      <alignment horizontal="left" vertical="top" wrapText="1"/>
    </xf>
    <xf numFmtId="0" fontId="4" fillId="0" borderId="44" xfId="8" applyFont="1" applyBorder="1" applyAlignment="1">
      <alignment horizontal="left" vertical="top" wrapText="1"/>
    </xf>
    <xf numFmtId="0" fontId="4" fillId="0" borderId="30" xfId="8" applyFont="1" applyBorder="1" applyAlignment="1">
      <alignment horizontal="left" vertical="top" wrapText="1"/>
    </xf>
    <xf numFmtId="0" fontId="4" fillId="0" borderId="22" xfId="8" applyFont="1" applyBorder="1" applyAlignment="1">
      <alignment horizontal="left" vertical="top" wrapText="1"/>
    </xf>
    <xf numFmtId="0" fontId="4" fillId="0" borderId="8" xfId="8" applyFont="1" applyBorder="1" applyAlignment="1">
      <alignment horizontal="left" wrapText="1"/>
    </xf>
    <xf numFmtId="0" fontId="4" fillId="0" borderId="21" xfId="8" applyFont="1" applyBorder="1" applyAlignment="1">
      <alignment horizontal="left" wrapText="1"/>
    </xf>
    <xf numFmtId="0" fontId="4" fillId="0" borderId="32" xfId="8" applyFont="1" applyBorder="1" applyAlignment="1">
      <alignment horizontal="left" vertical="center"/>
    </xf>
    <xf numFmtId="0" fontId="4" fillId="0" borderId="33" xfId="8" applyFont="1" applyBorder="1" applyAlignment="1">
      <alignment horizontal="left" vertical="center"/>
    </xf>
    <xf numFmtId="0" fontId="4" fillId="0" borderId="0" xfId="8" applyFont="1" applyAlignment="1">
      <alignment horizontal="left" vertical="center"/>
    </xf>
    <xf numFmtId="0" fontId="4" fillId="0" borderId="44" xfId="8" applyFont="1" applyBorder="1" applyAlignment="1">
      <alignment horizontal="left" vertical="center"/>
    </xf>
    <xf numFmtId="0" fontId="4" fillId="0" borderId="11" xfId="8" applyFont="1" applyBorder="1" applyAlignment="1">
      <alignment horizontal="left"/>
    </xf>
    <xf numFmtId="0" fontId="4" fillId="0" borderId="24" xfId="8" applyFont="1" applyBorder="1" applyAlignment="1">
      <alignment horizontal="left"/>
    </xf>
    <xf numFmtId="0" fontId="4" fillId="0" borderId="23" xfId="8" applyFont="1" applyBorder="1" applyAlignment="1">
      <alignment horizontal="left" vertical="center"/>
    </xf>
    <xf numFmtId="0" fontId="4" fillId="0" borderId="27" xfId="8" applyFont="1" applyBorder="1" applyAlignment="1">
      <alignment horizontal="left" vertical="center"/>
    </xf>
    <xf numFmtId="0" fontId="4" fillId="0" borderId="22" xfId="8" applyFont="1" applyBorder="1" applyAlignment="1">
      <alignment horizontal="left" vertical="center"/>
    </xf>
    <xf numFmtId="0" fontId="1" fillId="0" borderId="32" xfId="8" applyFont="1" applyBorder="1" applyAlignment="1">
      <alignment horizontal="left" vertical="top" wrapText="1"/>
    </xf>
    <xf numFmtId="0" fontId="1" fillId="0" borderId="33" xfId="8" applyFont="1" applyBorder="1" applyAlignment="1">
      <alignment horizontal="left" vertical="top" wrapText="1"/>
    </xf>
    <xf numFmtId="0" fontId="1" fillId="0" borderId="44" xfId="8" applyFont="1" applyBorder="1" applyAlignment="1">
      <alignment horizontal="left" vertical="top" wrapText="1"/>
    </xf>
    <xf numFmtId="0" fontId="30" fillId="0" borderId="5" xfId="8" applyBorder="1" applyAlignment="1">
      <alignment horizontal="left" vertical="top" wrapText="1"/>
    </xf>
    <xf numFmtId="0" fontId="30" fillId="0" borderId="0" xfId="8" applyAlignment="1">
      <alignment horizontal="left" vertical="top" wrapText="1"/>
    </xf>
    <xf numFmtId="0" fontId="30" fillId="0" borderId="30" xfId="8" applyBorder="1" applyAlignment="1">
      <alignment horizontal="left" vertical="top" wrapText="1"/>
    </xf>
    <xf numFmtId="0" fontId="30" fillId="0" borderId="23" xfId="8" applyBorder="1" applyAlignment="1">
      <alignment horizontal="left" vertical="top" wrapText="1"/>
    </xf>
    <xf numFmtId="0" fontId="30" fillId="0" borderId="27" xfId="8" applyBorder="1" applyAlignment="1">
      <alignment horizontal="left" vertical="top" wrapText="1"/>
    </xf>
    <xf numFmtId="0" fontId="30" fillId="0" borderId="22" xfId="8" applyBorder="1" applyAlignment="1">
      <alignment horizontal="left" vertical="top" wrapText="1"/>
    </xf>
    <xf numFmtId="0" fontId="1" fillId="0" borderId="32" xfId="8" applyFont="1" applyBorder="1" applyAlignment="1">
      <alignment horizontal="left" vertical="center"/>
    </xf>
    <xf numFmtId="0" fontId="1" fillId="0" borderId="33" xfId="8" applyFont="1" applyBorder="1" applyAlignment="1">
      <alignment horizontal="left" vertical="center"/>
    </xf>
    <xf numFmtId="0" fontId="1" fillId="0" borderId="44" xfId="8" applyFont="1" applyBorder="1" applyAlignment="1">
      <alignment horizontal="left" vertical="center"/>
    </xf>
    <xf numFmtId="0" fontId="1" fillId="0" borderId="11" xfId="8" applyFont="1" applyBorder="1" applyAlignment="1">
      <alignment horizontal="left" vertical="center"/>
    </xf>
    <xf numFmtId="0" fontId="1" fillId="0" borderId="24" xfId="8" applyFont="1" applyBorder="1" applyAlignment="1">
      <alignment horizontal="left" vertical="center"/>
    </xf>
    <xf numFmtId="0" fontId="1" fillId="0" borderId="10" xfId="8" applyFont="1" applyBorder="1" applyAlignment="1">
      <alignment horizontal="left" vertical="center"/>
    </xf>
    <xf numFmtId="0" fontId="1" fillId="0" borderId="124" xfId="8" applyFont="1" applyBorder="1" applyAlignment="1">
      <alignment horizontal="center" vertical="top"/>
    </xf>
    <xf numFmtId="0" fontId="1" fillId="0" borderId="185" xfId="8" applyFont="1" applyBorder="1" applyAlignment="1">
      <alignment horizontal="left" vertical="top" wrapText="1"/>
    </xf>
    <xf numFmtId="0" fontId="1" fillId="0" borderId="186" xfId="8" applyFont="1" applyBorder="1" applyAlignment="1">
      <alignment horizontal="left" vertical="top" wrapText="1"/>
    </xf>
    <xf numFmtId="0" fontId="1" fillId="0" borderId="187" xfId="8" applyFont="1" applyBorder="1" applyAlignment="1">
      <alignment horizontal="left" vertical="top" wrapText="1"/>
    </xf>
    <xf numFmtId="0" fontId="1" fillId="0" borderId="5" xfId="8" applyFont="1" applyBorder="1" applyAlignment="1">
      <alignment horizontal="left" vertical="top" wrapText="1"/>
    </xf>
    <xf numFmtId="0" fontId="1" fillId="0" borderId="0" xfId="8" applyFont="1" applyAlignment="1">
      <alignment horizontal="left" vertical="top" wrapText="1"/>
    </xf>
    <xf numFmtId="0" fontId="1" fillId="0" borderId="30" xfId="8" applyFont="1" applyBorder="1" applyAlignment="1">
      <alignment horizontal="left" vertical="top" wrapText="1"/>
    </xf>
    <xf numFmtId="0" fontId="1" fillId="0" borderId="23" xfId="8" applyFont="1" applyBorder="1" applyAlignment="1">
      <alignment horizontal="left" vertical="top" wrapText="1"/>
    </xf>
    <xf numFmtId="0" fontId="1" fillId="0" borderId="27" xfId="8" applyFont="1" applyBorder="1" applyAlignment="1">
      <alignment horizontal="left" vertical="top" wrapText="1"/>
    </xf>
    <xf numFmtId="0" fontId="1" fillId="0" borderId="22" xfId="8" applyFont="1" applyBorder="1" applyAlignment="1">
      <alignment horizontal="left" vertical="top" wrapText="1"/>
    </xf>
    <xf numFmtId="0" fontId="1" fillId="0" borderId="179" xfId="8" applyFont="1" applyBorder="1" applyAlignment="1">
      <alignment horizontal="left" vertical="center"/>
    </xf>
    <xf numFmtId="0" fontId="1" fillId="0" borderId="180" xfId="8" applyFont="1" applyBorder="1" applyAlignment="1">
      <alignment horizontal="left" vertical="center"/>
    </xf>
    <xf numFmtId="0" fontId="1" fillId="0" borderId="188" xfId="8" applyFont="1" applyBorder="1" applyAlignment="1">
      <alignment horizontal="left" vertical="center"/>
    </xf>
    <xf numFmtId="0" fontId="1" fillId="0" borderId="11" xfId="8" applyFont="1" applyBorder="1" applyAlignment="1">
      <alignment horizontal="left" vertical="top" wrapText="1"/>
    </xf>
    <xf numFmtId="0" fontId="1" fillId="0" borderId="24" xfId="8" applyFont="1" applyBorder="1" applyAlignment="1">
      <alignment horizontal="left" vertical="top" wrapText="1"/>
    </xf>
    <xf numFmtId="0" fontId="1" fillId="0" borderId="10" xfId="8" applyFont="1" applyBorder="1" applyAlignment="1">
      <alignment horizontal="left" vertical="top" wrapText="1"/>
    </xf>
    <xf numFmtId="0" fontId="1" fillId="0" borderId="5" xfId="8" applyFont="1" applyBorder="1" applyAlignment="1">
      <alignment horizontal="left" vertical="center"/>
    </xf>
    <xf numFmtId="0" fontId="1" fillId="0" borderId="0" xfId="8" applyFont="1" applyAlignment="1">
      <alignment horizontal="left" vertical="center"/>
    </xf>
    <xf numFmtId="0" fontId="1" fillId="0" borderId="30" xfId="8" applyFont="1" applyBorder="1" applyAlignment="1">
      <alignment horizontal="left" vertical="center"/>
    </xf>
    <xf numFmtId="0" fontId="1" fillId="0" borderId="182" xfId="8" applyFont="1" applyBorder="1" applyAlignment="1">
      <alignment horizontal="left" vertical="center"/>
    </xf>
    <xf numFmtId="0" fontId="1" fillId="0" borderId="183" xfId="8" applyFont="1" applyBorder="1" applyAlignment="1">
      <alignment horizontal="left" vertical="center"/>
    </xf>
    <xf numFmtId="0" fontId="1" fillId="0" borderId="184" xfId="8" applyFont="1" applyBorder="1" applyAlignment="1">
      <alignment horizontal="left" vertical="center"/>
    </xf>
    <xf numFmtId="0" fontId="1" fillId="0" borderId="11" xfId="8" applyFont="1" applyBorder="1" applyAlignment="1">
      <alignment horizontal="center" vertical="center"/>
    </xf>
    <xf numFmtId="0" fontId="1" fillId="0" borderId="24" xfId="8" applyFont="1" applyBorder="1" applyAlignment="1">
      <alignment horizontal="center" vertical="center"/>
    </xf>
    <xf numFmtId="0" fontId="1" fillId="0" borderId="10" xfId="8" applyFont="1" applyBorder="1" applyAlignment="1">
      <alignment horizontal="center" vertical="center"/>
    </xf>
    <xf numFmtId="0" fontId="1" fillId="0" borderId="0" xfId="8" applyFont="1" applyAlignment="1">
      <alignment horizontal="center" vertical="center"/>
    </xf>
    <xf numFmtId="0" fontId="1" fillId="0" borderId="0" xfId="8" applyFont="1" applyAlignment="1">
      <alignment horizontal="right" vertical="center"/>
    </xf>
    <xf numFmtId="0" fontId="5" fillId="7" borderId="11" xfId="8" applyFont="1" applyFill="1" applyBorder="1" applyAlignment="1">
      <alignment horizontal="left" vertical="center"/>
    </xf>
    <xf numFmtId="0" fontId="5" fillId="7" borderId="24" xfId="8" applyFont="1" applyFill="1" applyBorder="1" applyAlignment="1">
      <alignment horizontal="left" vertical="center"/>
    </xf>
    <xf numFmtId="0" fontId="5" fillId="7" borderId="10" xfId="8" applyFont="1" applyFill="1" applyBorder="1" applyAlignment="1">
      <alignment horizontal="left" vertical="center"/>
    </xf>
    <xf numFmtId="0" fontId="5" fillId="7" borderId="32" xfId="8" applyFont="1" applyFill="1" applyBorder="1" applyAlignment="1">
      <alignment horizontal="center" vertical="center"/>
    </xf>
    <xf numFmtId="0" fontId="5" fillId="7" borderId="33" xfId="8" applyFont="1" applyFill="1" applyBorder="1" applyAlignment="1">
      <alignment horizontal="center" vertical="center"/>
    </xf>
    <xf numFmtId="0" fontId="5" fillId="7" borderId="44" xfId="8" applyFont="1" applyFill="1" applyBorder="1" applyAlignment="1">
      <alignment horizontal="center" vertical="center"/>
    </xf>
    <xf numFmtId="0" fontId="5" fillId="7" borderId="161" xfId="8" applyFont="1" applyFill="1" applyBorder="1" applyAlignment="1">
      <alignment horizontal="center" vertical="center"/>
    </xf>
    <xf numFmtId="0" fontId="5" fillId="7" borderId="156" xfId="8" applyFont="1" applyFill="1" applyBorder="1" applyAlignment="1">
      <alignment horizontal="center" vertical="center"/>
    </xf>
    <xf numFmtId="0" fontId="5" fillId="7" borderId="163" xfId="8" applyFont="1" applyFill="1" applyBorder="1" applyAlignment="1">
      <alignment horizontal="center" vertical="center"/>
    </xf>
    <xf numFmtId="0" fontId="5" fillId="7" borderId="158" xfId="8" applyFont="1" applyFill="1" applyBorder="1" applyAlignment="1">
      <alignment horizontal="center" vertical="center"/>
    </xf>
    <xf numFmtId="0" fontId="5" fillId="7" borderId="0" xfId="8" applyFont="1" applyFill="1" applyAlignment="1">
      <alignment horizontal="center" vertical="center"/>
    </xf>
    <xf numFmtId="0" fontId="5" fillId="7" borderId="27" xfId="8" applyFont="1" applyFill="1" applyBorder="1" applyAlignment="1">
      <alignment horizontal="center" vertical="center"/>
    </xf>
    <xf numFmtId="0" fontId="40" fillId="0" borderId="194" xfId="8" applyFont="1" applyBorder="1" applyAlignment="1">
      <alignment horizontal="center" vertical="center" wrapText="1"/>
    </xf>
    <xf numFmtId="0" fontId="40" fillId="0" borderId="8" xfId="8" applyFont="1" applyBorder="1" applyAlignment="1">
      <alignment horizontal="center" vertical="center" wrapText="1"/>
    </xf>
    <xf numFmtId="0" fontId="40" fillId="0" borderId="194" xfId="8" applyFont="1" applyBorder="1" applyAlignment="1">
      <alignment horizontal="center" vertical="center" shrinkToFit="1"/>
    </xf>
    <xf numFmtId="0" fontId="40" fillId="0" borderId="11" xfId="8" applyFont="1" applyBorder="1" applyAlignment="1">
      <alignment horizontal="center" vertical="center"/>
    </xf>
    <xf numFmtId="0" fontId="40" fillId="0" borderId="24" xfId="8" applyFont="1" applyBorder="1" applyAlignment="1">
      <alignment horizontal="center" vertical="center"/>
    </xf>
    <xf numFmtId="0" fontId="40" fillId="0" borderId="189" xfId="8" applyFont="1" applyBorder="1" applyAlignment="1">
      <alignment horizontal="center" vertical="center"/>
    </xf>
    <xf numFmtId="0" fontId="40" fillId="0" borderId="190" xfId="8" applyFont="1" applyBorder="1" applyAlignment="1">
      <alignment horizontal="center" vertical="center" wrapText="1"/>
    </xf>
    <xf numFmtId="0" fontId="40" fillId="0" borderId="191" xfId="8" applyFont="1" applyBorder="1" applyAlignment="1">
      <alignment horizontal="center" vertical="center" wrapText="1"/>
    </xf>
    <xf numFmtId="0" fontId="40" fillId="0" borderId="192" xfId="8" applyFont="1" applyBorder="1" applyAlignment="1">
      <alignment horizontal="center" vertical="center" wrapText="1"/>
    </xf>
    <xf numFmtId="0" fontId="40" fillId="0" borderId="45" xfId="8" applyFont="1" applyBorder="1" applyAlignment="1">
      <alignment horizontal="center" vertical="center" wrapText="1"/>
    </xf>
    <xf numFmtId="0" fontId="30" fillId="0" borderId="42" xfId="8" applyBorder="1" applyAlignment="1">
      <alignment horizontal="center" vertical="center" wrapText="1"/>
    </xf>
    <xf numFmtId="0" fontId="30" fillId="0" borderId="21" xfId="8" applyBorder="1" applyAlignment="1">
      <alignment horizontal="center" vertical="center" wrapText="1"/>
    </xf>
    <xf numFmtId="0" fontId="40" fillId="0" borderId="42" xfId="8" applyFont="1" applyBorder="1" applyAlignment="1">
      <alignment horizontal="center" vertical="center" wrapText="1"/>
    </xf>
    <xf numFmtId="0" fontId="40" fillId="0" borderId="21" xfId="8" applyFont="1" applyBorder="1" applyAlignment="1">
      <alignment horizontal="center" vertical="center" wrapText="1"/>
    </xf>
    <xf numFmtId="0" fontId="40" fillId="0" borderId="10" xfId="8" applyFont="1" applyBorder="1" applyAlignment="1">
      <alignment horizontal="center" vertical="center"/>
    </xf>
    <xf numFmtId="0" fontId="43" fillId="3" borderId="0" xfId="9" applyFill="1" applyAlignment="1">
      <alignment horizontal="left" vertical="center"/>
    </xf>
    <xf numFmtId="0" fontId="43" fillId="3" borderId="0" xfId="9" applyFill="1" applyAlignment="1">
      <alignment horizontal="left" vertical="center" wrapText="1"/>
    </xf>
    <xf numFmtId="0" fontId="43" fillId="3" borderId="8" xfId="9" applyFill="1" applyBorder="1" applyAlignment="1">
      <alignment horizontal="center" vertical="center"/>
    </xf>
    <xf numFmtId="176" fontId="15" fillId="3" borderId="11" xfId="9" applyNumberFormat="1" applyFont="1" applyFill="1" applyBorder="1" applyAlignment="1">
      <alignment horizontal="center" vertical="center"/>
    </xf>
    <xf numFmtId="176" fontId="15" fillId="3" borderId="24" xfId="9" applyNumberFormat="1" applyFont="1" applyFill="1" applyBorder="1" applyAlignment="1">
      <alignment horizontal="center" vertical="center"/>
    </xf>
    <xf numFmtId="176" fontId="15" fillId="3" borderId="10" xfId="9" applyNumberFormat="1" applyFont="1" applyFill="1" applyBorder="1" applyAlignment="1">
      <alignment horizontal="center" vertical="center"/>
    </xf>
    <xf numFmtId="0" fontId="43" fillId="3" borderId="32" xfId="9" applyFill="1" applyBorder="1" applyAlignment="1">
      <alignment horizontal="center" vertical="center" wrapText="1"/>
    </xf>
    <xf numFmtId="0" fontId="43" fillId="3" borderId="33" xfId="9" applyFill="1" applyBorder="1" applyAlignment="1">
      <alignment horizontal="center" vertical="center" wrapText="1"/>
    </xf>
    <xf numFmtId="0" fontId="43" fillId="3" borderId="44" xfId="9" applyFill="1" applyBorder="1" applyAlignment="1">
      <alignment horizontal="center" vertical="center" wrapText="1"/>
    </xf>
    <xf numFmtId="184" fontId="15" fillId="9" borderId="32" xfId="11" applyNumberFormat="1" applyFont="1" applyFill="1" applyBorder="1" applyAlignment="1">
      <alignment horizontal="center" vertical="center"/>
    </xf>
    <xf numFmtId="184" fontId="15" fillId="9" borderId="33" xfId="11" applyNumberFormat="1" applyFont="1" applyFill="1" applyBorder="1" applyAlignment="1">
      <alignment horizontal="center" vertical="center"/>
    </xf>
    <xf numFmtId="184" fontId="15" fillId="9" borderId="44" xfId="11" applyNumberFormat="1" applyFont="1" applyFill="1" applyBorder="1" applyAlignment="1">
      <alignment horizontal="center" vertical="center"/>
    </xf>
    <xf numFmtId="184" fontId="15" fillId="9" borderId="23" xfId="11" applyNumberFormat="1" applyFont="1" applyFill="1" applyBorder="1" applyAlignment="1">
      <alignment horizontal="center" vertical="center"/>
    </xf>
    <xf numFmtId="184" fontId="15" fillId="9" borderId="27" xfId="11" applyNumberFormat="1" applyFont="1" applyFill="1" applyBorder="1" applyAlignment="1">
      <alignment horizontal="center" vertical="center"/>
    </xf>
    <xf numFmtId="184" fontId="15" fillId="9" borderId="22" xfId="11" applyNumberFormat="1" applyFont="1" applyFill="1" applyBorder="1" applyAlignment="1">
      <alignment horizontal="center" vertical="center"/>
    </xf>
    <xf numFmtId="0" fontId="43" fillId="3" borderId="23" xfId="9" applyFill="1" applyBorder="1" applyAlignment="1">
      <alignment horizontal="center" vertical="center"/>
    </xf>
    <xf numFmtId="0" fontId="43" fillId="3" borderId="27" xfId="9" applyFill="1" applyBorder="1" applyAlignment="1">
      <alignment horizontal="center" vertical="center"/>
    </xf>
    <xf numFmtId="0" fontId="43" fillId="3" borderId="22" xfId="9" applyFill="1" applyBorder="1" applyAlignment="1">
      <alignment horizontal="center" vertical="center"/>
    </xf>
    <xf numFmtId="183" fontId="15" fillId="4" borderId="8" xfId="10" applyNumberFormat="1" applyFont="1" applyFill="1" applyBorder="1" applyAlignment="1">
      <alignment horizontal="center" vertical="center"/>
    </xf>
    <xf numFmtId="0" fontId="43" fillId="3" borderId="45" xfId="9" applyFill="1" applyBorder="1" applyAlignment="1">
      <alignment horizontal="center" vertical="center"/>
    </xf>
    <xf numFmtId="0" fontId="43" fillId="3" borderId="21" xfId="9" applyFill="1" applyBorder="1" applyAlignment="1">
      <alignment horizontal="center" vertical="center"/>
    </xf>
    <xf numFmtId="176" fontId="15" fillId="3" borderId="32" xfId="9" applyNumberFormat="1" applyFont="1" applyFill="1" applyBorder="1" applyAlignment="1">
      <alignment horizontal="center" vertical="center"/>
    </xf>
    <xf numFmtId="176" fontId="15" fillId="3" borderId="33" xfId="9" applyNumberFormat="1" applyFont="1" applyFill="1" applyBorder="1" applyAlignment="1">
      <alignment horizontal="center" vertical="center"/>
    </xf>
    <xf numFmtId="176" fontId="15" fillId="3" borderId="44" xfId="9" applyNumberFormat="1" applyFont="1" applyFill="1" applyBorder="1" applyAlignment="1">
      <alignment horizontal="center" vertical="center"/>
    </xf>
    <xf numFmtId="176" fontId="15" fillId="3" borderId="23" xfId="9" applyNumberFormat="1" applyFont="1" applyFill="1" applyBorder="1" applyAlignment="1">
      <alignment horizontal="center" vertical="center"/>
    </xf>
    <xf numFmtId="176" fontId="15" fillId="3" borderId="27" xfId="9" applyNumberFormat="1" applyFont="1" applyFill="1" applyBorder="1" applyAlignment="1">
      <alignment horizontal="center" vertical="center"/>
    </xf>
    <xf numFmtId="176" fontId="15" fillId="3" borderId="22" xfId="9" applyNumberFormat="1" applyFont="1" applyFill="1" applyBorder="1" applyAlignment="1">
      <alignment horizontal="center" vertical="center"/>
    </xf>
    <xf numFmtId="0" fontId="43" fillId="3" borderId="27" xfId="9" applyFill="1" applyBorder="1" applyAlignment="1">
      <alignment horizontal="left" vertical="center"/>
    </xf>
    <xf numFmtId="0" fontId="43" fillId="3" borderId="11" xfId="9" applyFill="1" applyBorder="1" applyAlignment="1">
      <alignment horizontal="center" vertical="center"/>
    </xf>
    <xf numFmtId="0" fontId="43" fillId="3" borderId="24" xfId="9" applyFill="1" applyBorder="1" applyAlignment="1">
      <alignment horizontal="center" vertical="center"/>
    </xf>
    <xf numFmtId="0" fontId="43" fillId="3" borderId="10" xfId="9" applyFill="1" applyBorder="1" applyAlignment="1">
      <alignment horizontal="center" vertical="center"/>
    </xf>
    <xf numFmtId="0" fontId="43" fillId="3" borderId="8" xfId="9" applyFill="1" applyBorder="1" applyAlignment="1">
      <alignment horizontal="center" vertical="center" wrapText="1"/>
    </xf>
    <xf numFmtId="0" fontId="47" fillId="3" borderId="8" xfId="9" applyFont="1" applyFill="1" applyBorder="1" applyAlignment="1">
      <alignment horizontal="center" vertical="top" wrapText="1"/>
    </xf>
    <xf numFmtId="0" fontId="43" fillId="3" borderId="8" xfId="9" applyFill="1" applyBorder="1" applyAlignment="1">
      <alignment horizontal="center" vertical="top" wrapText="1"/>
    </xf>
    <xf numFmtId="0" fontId="43" fillId="3" borderId="11" xfId="9" applyFill="1" applyBorder="1" applyAlignment="1">
      <alignment horizontal="center" vertical="center" wrapText="1"/>
    </xf>
    <xf numFmtId="0" fontId="43" fillId="3" borderId="24" xfId="9" applyFill="1" applyBorder="1" applyAlignment="1">
      <alignment horizontal="center" vertical="center" wrapText="1"/>
    </xf>
    <xf numFmtId="0" fontId="43" fillId="3" borderId="10" xfId="9" applyFill="1" applyBorder="1" applyAlignment="1">
      <alignment horizontal="center" vertical="center" wrapText="1"/>
    </xf>
    <xf numFmtId="0" fontId="43" fillId="0" borderId="45" xfId="9" applyBorder="1" applyAlignment="1">
      <alignment horizontal="center" vertical="center"/>
    </xf>
    <xf numFmtId="0" fontId="43" fillId="0" borderId="42" xfId="9" applyBorder="1" applyAlignment="1">
      <alignment horizontal="center" vertical="center"/>
    </xf>
    <xf numFmtId="0" fontId="43" fillId="0" borderId="21" xfId="9" applyBorder="1" applyAlignment="1">
      <alignment horizontal="center" vertical="center"/>
    </xf>
    <xf numFmtId="0" fontId="43" fillId="4" borderId="0" xfId="9" applyFill="1" applyAlignment="1">
      <alignment horizontal="center" vertical="center"/>
    </xf>
    <xf numFmtId="0" fontId="45" fillId="3" borderId="0" xfId="9" applyFont="1" applyFill="1" applyAlignment="1">
      <alignment horizontal="center" vertical="center"/>
    </xf>
    <xf numFmtId="0" fontId="43" fillId="4" borderId="27" xfId="9" applyFill="1" applyBorder="1" applyAlignment="1">
      <alignment horizontal="center" vertical="center" shrinkToFit="1"/>
    </xf>
    <xf numFmtId="0" fontId="43" fillId="4" borderId="24" xfId="9" applyFill="1" applyBorder="1" applyAlignment="1">
      <alignment horizontal="center" vertical="center" shrinkToFit="1"/>
    </xf>
    <xf numFmtId="0" fontId="46" fillId="3" borderId="0" xfId="9" applyFont="1" applyFill="1" applyAlignment="1">
      <alignment horizontal="left" vertical="center"/>
    </xf>
    <xf numFmtId="0" fontId="43" fillId="4" borderId="8" xfId="9" applyFill="1" applyBorder="1" applyAlignment="1">
      <alignment horizontal="center" vertical="center"/>
    </xf>
    <xf numFmtId="0" fontId="43" fillId="4" borderId="8" xfId="9" applyFill="1" applyBorder="1" applyAlignment="1">
      <alignment horizontal="center" vertical="center" shrinkToFit="1"/>
    </xf>
    <xf numFmtId="0" fontId="4" fillId="0" borderId="0" xfId="8" applyFont="1" applyAlignment="1">
      <alignment vertical="center" wrapText="1"/>
    </xf>
    <xf numFmtId="0" fontId="52" fillId="0" borderId="8" xfId="8" applyFont="1" applyBorder="1" applyAlignment="1">
      <alignment horizontal="center" vertical="center"/>
    </xf>
    <xf numFmtId="0" fontId="52" fillId="0" borderId="10" xfId="8" applyFont="1" applyBorder="1" applyAlignment="1">
      <alignment horizontal="center" vertical="center"/>
    </xf>
    <xf numFmtId="0" fontId="52" fillId="0" borderId="11" xfId="8" applyFont="1" applyBorder="1" applyAlignment="1">
      <alignment horizontal="center" vertical="center"/>
    </xf>
    <xf numFmtId="0" fontId="52" fillId="0" borderId="21" xfId="8" applyFont="1" applyBorder="1" applyAlignment="1">
      <alignment horizontal="center" vertical="center"/>
    </xf>
    <xf numFmtId="0" fontId="4" fillId="0" borderId="0" xfId="8" applyFont="1" applyAlignment="1">
      <alignment horizontal="center" vertical="center" wrapText="1"/>
    </xf>
    <xf numFmtId="0" fontId="4" fillId="0" borderId="32" xfId="8" applyFont="1" applyBorder="1" applyAlignment="1">
      <alignment horizontal="center" vertical="center"/>
    </xf>
    <xf numFmtId="0" fontId="4" fillId="0" borderId="33" xfId="8" applyFont="1" applyBorder="1" applyAlignment="1">
      <alignment horizontal="center" vertical="center"/>
    </xf>
    <xf numFmtId="0" fontId="4" fillId="0" borderId="44" xfId="8" applyFont="1" applyBorder="1" applyAlignment="1">
      <alignment horizontal="center" vertical="center"/>
    </xf>
    <xf numFmtId="0" fontId="4" fillId="0" borderId="5" xfId="8" applyFont="1" applyBorder="1" applyAlignment="1">
      <alignment horizontal="center" vertical="center"/>
    </xf>
    <xf numFmtId="0" fontId="4" fillId="0" borderId="30" xfId="8" applyFont="1" applyBorder="1" applyAlignment="1">
      <alignment horizontal="center" vertical="center"/>
    </xf>
    <xf numFmtId="1" fontId="4" fillId="7" borderId="11" xfId="8" applyNumberFormat="1" applyFont="1" applyFill="1" applyBorder="1" applyAlignment="1">
      <alignment horizontal="center" vertical="center"/>
    </xf>
    <xf numFmtId="1" fontId="4" fillId="7" borderId="24" xfId="8" applyNumberFormat="1" applyFont="1" applyFill="1" applyBorder="1" applyAlignment="1">
      <alignment horizontal="center" vertical="center"/>
    </xf>
    <xf numFmtId="0" fontId="56" fillId="0" borderId="0" xfId="8" applyFont="1" applyAlignment="1">
      <alignment horizontal="center" vertical="top" wrapText="1"/>
    </xf>
    <xf numFmtId="0" fontId="56" fillId="0" borderId="0" xfId="8" applyFont="1" applyAlignment="1">
      <alignment horizontal="center" vertical="top"/>
    </xf>
    <xf numFmtId="0" fontId="56" fillId="0" borderId="0" xfId="8" applyFont="1" applyAlignment="1">
      <alignment vertical="top" wrapText="1"/>
    </xf>
    <xf numFmtId="0" fontId="4" fillId="0" borderId="5" xfId="8" applyFont="1" applyBorder="1" applyAlignment="1">
      <alignment horizontal="center" vertical="center" wrapText="1"/>
    </xf>
    <xf numFmtId="0" fontId="4" fillId="0" borderId="30" xfId="8" applyFont="1" applyBorder="1" applyAlignment="1">
      <alignment horizontal="center" vertical="center" wrapText="1"/>
    </xf>
    <xf numFmtId="0" fontId="4" fillId="0" borderId="23" xfId="8" applyFont="1" applyBorder="1" applyAlignment="1">
      <alignment horizontal="center" vertical="center" wrapText="1"/>
    </xf>
    <xf numFmtId="0" fontId="4" fillId="0" borderId="27" xfId="8" applyFont="1" applyBorder="1" applyAlignment="1">
      <alignment horizontal="center" vertical="center" wrapText="1"/>
    </xf>
    <xf numFmtId="0" fontId="4" fillId="0" borderId="22" xfId="8" applyFont="1" applyBorder="1" applyAlignment="1">
      <alignment horizontal="center" vertical="center" wrapText="1"/>
    </xf>
    <xf numFmtId="0" fontId="40" fillId="0" borderId="11" xfId="8" applyFont="1" applyBorder="1" applyAlignment="1">
      <alignment vertical="center" wrapText="1"/>
    </xf>
    <xf numFmtId="0" fontId="40" fillId="0" borderId="24" xfId="8" applyFont="1" applyBorder="1" applyAlignment="1">
      <alignment vertical="center" wrapText="1"/>
    </xf>
    <xf numFmtId="0" fontId="4" fillId="0" borderId="8" xfId="8" applyFont="1" applyBorder="1" applyAlignment="1">
      <alignment horizontal="center" vertical="center"/>
    </xf>
    <xf numFmtId="0" fontId="40" fillId="0" borderId="11" xfId="8" applyFont="1" applyBorder="1" applyAlignment="1">
      <alignment horizontal="left" vertical="center" wrapText="1"/>
    </xf>
    <xf numFmtId="0" fontId="40" fillId="0" borderId="24" xfId="8" applyFont="1" applyBorder="1" applyAlignment="1">
      <alignment horizontal="left" vertical="center" wrapText="1"/>
    </xf>
    <xf numFmtId="0" fontId="55" fillId="0" borderId="0" xfId="8" applyFont="1" applyAlignment="1">
      <alignment horizontal="center" vertical="top" wrapText="1"/>
    </xf>
    <xf numFmtId="0" fontId="55" fillId="0" borderId="0" xfId="8" applyFont="1" applyAlignment="1">
      <alignment horizontal="center" vertical="top"/>
    </xf>
    <xf numFmtId="0" fontId="4" fillId="0" borderId="5" xfId="8" applyFont="1" applyBorder="1" applyAlignment="1">
      <alignment horizontal="left" vertical="top"/>
    </xf>
    <xf numFmtId="0" fontId="4" fillId="0" borderId="0" xfId="8" applyFont="1" applyAlignment="1">
      <alignment horizontal="left" vertical="top"/>
    </xf>
    <xf numFmtId="0" fontId="4" fillId="0" borderId="30" xfId="8" applyFont="1" applyBorder="1" applyAlignment="1">
      <alignment horizontal="left" vertical="top"/>
    </xf>
    <xf numFmtId="0" fontId="4" fillId="0" borderId="11" xfId="8" applyFont="1" applyBorder="1" applyAlignment="1">
      <alignment horizontal="left" vertical="center"/>
    </xf>
    <xf numFmtId="0" fontId="4" fillId="0" borderId="24" xfId="8" applyFont="1" applyBorder="1" applyAlignment="1">
      <alignment horizontal="left" vertical="center"/>
    </xf>
    <xf numFmtId="0" fontId="4" fillId="0" borderId="5" xfId="8" applyFont="1" applyBorder="1" applyAlignment="1">
      <alignment horizontal="left" vertical="center"/>
    </xf>
    <xf numFmtId="0" fontId="4" fillId="0" borderId="30" xfId="8" applyFont="1" applyBorder="1" applyAlignment="1">
      <alignment horizontal="left" vertical="center"/>
    </xf>
    <xf numFmtId="0" fontId="4" fillId="0" borderId="8" xfId="8" applyFont="1" applyBorder="1" applyAlignment="1">
      <alignment horizontal="left" vertical="center"/>
    </xf>
    <xf numFmtId="0" fontId="40" fillId="0" borderId="11" xfId="8" applyFont="1" applyBorder="1" applyAlignment="1">
      <alignment horizontal="left" vertical="center"/>
    </xf>
    <xf numFmtId="0" fontId="40" fillId="0" borderId="24" xfId="8" applyFont="1" applyBorder="1" applyAlignment="1">
      <alignment horizontal="left" vertical="center"/>
    </xf>
    <xf numFmtId="0" fontId="40" fillId="0" borderId="10" xfId="8" applyFont="1" applyBorder="1" applyAlignment="1">
      <alignment horizontal="left" vertical="center"/>
    </xf>
    <xf numFmtId="0" fontId="55" fillId="0" borderId="0" xfId="8" applyFont="1" applyAlignment="1">
      <alignment horizontal="left" vertical="center" shrinkToFit="1"/>
    </xf>
    <xf numFmtId="0" fontId="4" fillId="0" borderId="0" xfId="8" applyFont="1" applyAlignment="1">
      <alignment horizontal="left" vertical="center" shrinkToFit="1"/>
    </xf>
    <xf numFmtId="0" fontId="10" fillId="0" borderId="0" xfId="8" applyFont="1" applyAlignment="1">
      <alignment horizontal="center" vertical="center"/>
    </xf>
    <xf numFmtId="0" fontId="4" fillId="0" borderId="24" xfId="8" applyFont="1" applyBorder="1" applyAlignment="1">
      <alignment vertical="center"/>
    </xf>
    <xf numFmtId="0" fontId="4" fillId="0" borderId="10" xfId="8" applyFont="1" applyBorder="1" applyAlignment="1">
      <alignment vertical="center"/>
    </xf>
    <xf numFmtId="0" fontId="4" fillId="0" borderId="11" xfId="8" applyFont="1" applyBorder="1" applyAlignment="1">
      <alignment vertical="center"/>
    </xf>
    <xf numFmtId="0" fontId="4" fillId="0" borderId="11" xfId="8" applyFont="1" applyBorder="1" applyAlignment="1">
      <alignment horizontal="right" vertical="center"/>
    </xf>
    <xf numFmtId="0" fontId="4" fillId="0" borderId="24" xfId="8" applyFont="1" applyBorder="1" applyAlignment="1">
      <alignment horizontal="right" vertical="center"/>
    </xf>
    <xf numFmtId="0" fontId="4" fillId="0" borderId="10" xfId="8" applyFont="1" applyBorder="1" applyAlignment="1">
      <alignment horizontal="right" vertical="center"/>
    </xf>
    <xf numFmtId="0" fontId="10" fillId="0" borderId="8" xfId="8" applyFont="1" applyBorder="1" applyAlignment="1">
      <alignment horizontal="left" vertical="center" shrinkToFit="1"/>
    </xf>
    <xf numFmtId="0" fontId="55" fillId="0" borderId="8" xfId="8" applyFont="1" applyBorder="1" applyAlignment="1">
      <alignment horizontal="left" vertical="center" shrinkToFit="1"/>
    </xf>
    <xf numFmtId="0" fontId="10" fillId="0" borderId="11" xfId="8" applyFont="1" applyBorder="1" applyAlignment="1">
      <alignment horizontal="left" vertical="center"/>
    </xf>
    <xf numFmtId="0" fontId="10" fillId="0" borderId="24" xfId="8" applyFont="1" applyBorder="1" applyAlignment="1">
      <alignment horizontal="left" vertical="center"/>
    </xf>
    <xf numFmtId="0" fontId="10" fillId="0" borderId="10" xfId="8" applyFont="1" applyBorder="1" applyAlignment="1">
      <alignment horizontal="left" vertical="center"/>
    </xf>
    <xf numFmtId="0" fontId="10" fillId="0" borderId="24" xfId="8" applyFont="1" applyBorder="1" applyAlignment="1">
      <alignment horizontal="center" vertical="center" wrapText="1"/>
    </xf>
    <xf numFmtId="0" fontId="10" fillId="0" borderId="11" xfId="8" applyFont="1" applyBorder="1" applyAlignment="1">
      <alignment horizontal="left" vertical="center" wrapText="1"/>
    </xf>
    <xf numFmtId="0" fontId="10" fillId="0" borderId="10" xfId="8" applyFont="1" applyBorder="1" applyAlignment="1">
      <alignment horizontal="left" vertical="center" wrapText="1"/>
    </xf>
    <xf numFmtId="0" fontId="4" fillId="0" borderId="195" xfId="8" applyFont="1" applyBorder="1" applyAlignment="1">
      <alignment horizontal="left" vertical="center"/>
    </xf>
    <xf numFmtId="0" fontId="4" fillId="0" borderId="196" xfId="8" applyFont="1" applyBorder="1" applyAlignment="1">
      <alignment horizontal="left" vertical="center"/>
    </xf>
    <xf numFmtId="0" fontId="4" fillId="0" borderId="197" xfId="8" applyFont="1" applyBorder="1" applyAlignment="1">
      <alignment horizontal="left" vertical="center"/>
    </xf>
    <xf numFmtId="0" fontId="10" fillId="0" borderId="8" xfId="8" applyFont="1" applyBorder="1" applyAlignment="1">
      <alignment horizontal="center" vertical="center"/>
    </xf>
    <xf numFmtId="0" fontId="10" fillId="0" borderId="0" xfId="8" applyFont="1" applyAlignment="1">
      <alignment horizontal="left" wrapText="1"/>
    </xf>
    <xf numFmtId="0" fontId="10" fillId="0" borderId="0" xfId="8" applyFont="1" applyAlignment="1">
      <alignment horizontal="left" vertical="center"/>
    </xf>
    <xf numFmtId="0" fontId="52" fillId="0" borderId="0" xfId="8" applyFont="1" applyAlignment="1">
      <alignment horizontal="left" vertical="center" wrapText="1"/>
    </xf>
    <xf numFmtId="0" fontId="4" fillId="0" borderId="45" xfId="8" applyFont="1" applyBorder="1" applyAlignment="1">
      <alignment horizontal="left" vertical="center" wrapText="1"/>
    </xf>
    <xf numFmtId="0" fontId="4" fillId="0" borderId="8" xfId="8" applyFont="1" applyBorder="1" applyAlignment="1">
      <alignment horizontal="left" vertical="center" wrapText="1"/>
    </xf>
    <xf numFmtId="0" fontId="4" fillId="0" borderId="42" xfId="8" applyFont="1" applyBorder="1" applyAlignment="1">
      <alignment horizontal="left" vertical="center" wrapText="1"/>
    </xf>
    <xf numFmtId="0" fontId="10" fillId="0" borderId="11" xfId="8" applyFont="1" applyBorder="1" applyAlignment="1">
      <alignment horizontal="left" vertical="center" wrapText="1" indent="1"/>
    </xf>
    <xf numFmtId="0" fontId="10" fillId="0" borderId="24" xfId="8" applyFont="1" applyBorder="1" applyAlignment="1">
      <alignment horizontal="left" vertical="center" wrapText="1" indent="1"/>
    </xf>
    <xf numFmtId="0" fontId="10" fillId="0" borderId="10" xfId="8" applyFont="1" applyBorder="1" applyAlignment="1">
      <alignment horizontal="left" vertical="center" wrapText="1" indent="1"/>
    </xf>
    <xf numFmtId="0" fontId="4" fillId="0" borderId="198" xfId="8" applyFont="1" applyBorder="1" applyAlignment="1">
      <alignment horizontal="left" vertical="center"/>
    </xf>
    <xf numFmtId="0" fontId="4" fillId="0" borderId="199" xfId="8" applyFont="1" applyBorder="1" applyAlignment="1">
      <alignment horizontal="left" vertical="center"/>
    </xf>
    <xf numFmtId="0" fontId="4" fillId="0" borderId="200" xfId="8" applyFont="1" applyBorder="1" applyAlignment="1">
      <alignment horizontal="left" vertical="center"/>
    </xf>
    <xf numFmtId="0" fontId="4" fillId="0" borderId="10" xfId="8" applyFont="1" applyBorder="1" applyAlignment="1">
      <alignment horizontal="left" vertical="center"/>
    </xf>
    <xf numFmtId="0" fontId="55" fillId="0" borderId="0" xfId="8" applyFont="1" applyAlignment="1">
      <alignment horizontal="left" vertical="center"/>
    </xf>
    <xf numFmtId="185" fontId="4" fillId="0" borderId="11" xfId="8" applyNumberFormat="1" applyFont="1" applyBorder="1" applyAlignment="1">
      <alignment horizontal="center" vertical="center"/>
    </xf>
    <xf numFmtId="185" fontId="4" fillId="0" borderId="24" xfId="8" applyNumberFormat="1" applyFont="1" applyBorder="1" applyAlignment="1">
      <alignment horizontal="center" vertical="center"/>
    </xf>
    <xf numFmtId="0" fontId="55" fillId="0" borderId="0" xfId="8" applyFont="1" applyAlignment="1">
      <alignment horizontal="center" vertical="center"/>
    </xf>
    <xf numFmtId="0" fontId="55" fillId="0" borderId="0" xfId="8" applyFont="1" applyAlignment="1">
      <alignment horizontal="left" vertical="top" wrapText="1"/>
    </xf>
    <xf numFmtId="185" fontId="4" fillId="0" borderId="33" xfId="8" applyNumberFormat="1" applyFont="1" applyBorder="1" applyAlignment="1">
      <alignment horizontal="center" vertical="center"/>
    </xf>
    <xf numFmtId="185" fontId="4" fillId="0" borderId="27" xfId="8" applyNumberFormat="1" applyFont="1" applyBorder="1" applyAlignment="1">
      <alignment horizontal="center" vertical="center"/>
    </xf>
    <xf numFmtId="185" fontId="4" fillId="0" borderId="44" xfId="8" applyNumberFormat="1" applyFont="1" applyBorder="1" applyAlignment="1">
      <alignment horizontal="center" vertical="center"/>
    </xf>
    <xf numFmtId="185" fontId="4" fillId="0" borderId="22" xfId="8" applyNumberFormat="1" applyFont="1" applyBorder="1" applyAlignment="1">
      <alignment horizontal="center" vertical="center"/>
    </xf>
    <xf numFmtId="0" fontId="40" fillId="0" borderId="8" xfId="8" applyFont="1" applyBorder="1" applyAlignment="1">
      <alignment horizontal="center" vertical="center"/>
    </xf>
    <xf numFmtId="0" fontId="4" fillId="0" borderId="45" xfId="8" applyFont="1" applyBorder="1" applyAlignment="1">
      <alignment horizontal="center" vertical="center" wrapText="1"/>
    </xf>
    <xf numFmtId="38" fontId="4" fillId="0" borderId="8" xfId="12" applyFont="1" applyFill="1" applyBorder="1" applyAlignment="1">
      <alignment horizontal="center" vertical="center"/>
    </xf>
    <xf numFmtId="38" fontId="4" fillId="0" borderId="8" xfId="12" applyFont="1" applyFill="1" applyBorder="1" applyAlignment="1">
      <alignment horizontal="center" vertical="center" wrapText="1"/>
    </xf>
    <xf numFmtId="0" fontId="30" fillId="0" borderId="11" xfId="13" applyBorder="1" applyAlignment="1">
      <alignment horizontal="center" vertical="center"/>
    </xf>
    <xf numFmtId="0" fontId="30" fillId="0" borderId="24" xfId="13" applyBorder="1" applyAlignment="1">
      <alignment horizontal="center" vertical="center"/>
    </xf>
    <xf numFmtId="0" fontId="30" fillId="0" borderId="10" xfId="13" applyBorder="1" applyAlignment="1">
      <alignment horizontal="center" vertical="center"/>
    </xf>
    <xf numFmtId="0" fontId="29" fillId="0" borderId="0" xfId="13" applyFont="1" applyAlignment="1">
      <alignment vertical="top" wrapText="1"/>
    </xf>
    <xf numFmtId="0" fontId="30" fillId="0" borderId="0" xfId="13" applyAlignment="1">
      <alignment horizontal="center" vertical="center"/>
    </xf>
    <xf numFmtId="0" fontId="30" fillId="0" borderId="45" xfId="14" applyFont="1" applyBorder="1" applyAlignment="1">
      <alignment horizontal="center" vertical="center"/>
    </xf>
    <xf numFmtId="0" fontId="47" fillId="0" borderId="8" xfId="15" applyFont="1" applyBorder="1" applyAlignment="1">
      <alignment horizontal="center" vertical="center"/>
    </xf>
    <xf numFmtId="0" fontId="47" fillId="0" borderId="8" xfId="15" applyFont="1" applyBorder="1" applyAlignment="1">
      <alignment horizontal="left" vertical="center" shrinkToFit="1"/>
    </xf>
    <xf numFmtId="0" fontId="30" fillId="0" borderId="21" xfId="14" applyFont="1" applyBorder="1" applyAlignment="1">
      <alignment horizontal="center" vertical="center" wrapText="1"/>
    </xf>
    <xf numFmtId="0" fontId="30" fillId="0" borderId="8" xfId="14" applyFont="1" applyBorder="1" applyAlignment="1">
      <alignment horizontal="center" vertical="center" wrapText="1"/>
    </xf>
    <xf numFmtId="0" fontId="30" fillId="0" borderId="0" xfId="14" applyFont="1">
      <alignment vertical="center"/>
    </xf>
    <xf numFmtId="0" fontId="30" fillId="0" borderId="30" xfId="14" applyFont="1" applyBorder="1">
      <alignment vertical="center"/>
    </xf>
    <xf numFmtId="0" fontId="30" fillId="0" borderId="27" xfId="14" applyFont="1" applyBorder="1">
      <alignment vertical="center"/>
    </xf>
    <xf numFmtId="0" fontId="30" fillId="0" borderId="22" xfId="14" applyFont="1" applyBorder="1">
      <alignment vertical="center"/>
    </xf>
    <xf numFmtId="0" fontId="28" fillId="0" borderId="0" xfId="14" applyAlignment="1">
      <alignment vertical="center" wrapText="1"/>
    </xf>
    <xf numFmtId="0" fontId="28" fillId="0" borderId="27" xfId="14" applyBorder="1" applyAlignment="1">
      <alignment vertical="center" wrapText="1"/>
    </xf>
    <xf numFmtId="0" fontId="30" fillId="0" borderId="32" xfId="14" applyFont="1" applyBorder="1" applyAlignment="1">
      <alignment horizontal="center" vertical="center" wrapText="1"/>
    </xf>
    <xf numFmtId="0" fontId="30" fillId="0" borderId="33" xfId="14" applyFont="1" applyBorder="1" applyAlignment="1">
      <alignment horizontal="center" vertical="center" wrapText="1"/>
    </xf>
    <xf numFmtId="0" fontId="30" fillId="0" borderId="44" xfId="14" applyFont="1" applyBorder="1" applyAlignment="1">
      <alignment horizontal="center" vertical="center" wrapText="1"/>
    </xf>
    <xf numFmtId="0" fontId="30" fillId="0" borderId="5" xfId="14" applyFont="1" applyBorder="1" applyAlignment="1">
      <alignment horizontal="center" vertical="center" wrapText="1"/>
    </xf>
    <xf numFmtId="0" fontId="30" fillId="0" borderId="0" xfId="14" applyFont="1" applyAlignment="1">
      <alignment horizontal="center" vertical="center" wrapText="1"/>
    </xf>
    <xf numFmtId="0" fontId="30" fillId="0" borderId="30" xfId="14" applyFont="1" applyBorder="1" applyAlignment="1">
      <alignment horizontal="center" vertical="center" wrapText="1"/>
    </xf>
    <xf numFmtId="0" fontId="30" fillId="0" borderId="23" xfId="14" applyFont="1" applyBorder="1" applyAlignment="1">
      <alignment horizontal="center" vertical="center" wrapText="1"/>
    </xf>
    <xf numFmtId="0" fontId="30" fillId="0" borderId="27" xfId="14" applyFont="1" applyBorder="1" applyAlignment="1">
      <alignment horizontal="center" vertical="center" wrapText="1"/>
    </xf>
    <xf numFmtId="0" fontId="30" fillId="0" borderId="22" xfId="14" applyFont="1" applyBorder="1" applyAlignment="1">
      <alignment horizontal="center" vertical="center" wrapText="1"/>
    </xf>
    <xf numFmtId="0" fontId="30" fillId="0" borderId="32" xfId="14" applyFont="1" applyBorder="1" applyAlignment="1">
      <alignment horizontal="center" vertical="center"/>
    </xf>
    <xf numFmtId="0" fontId="30" fillId="0" borderId="33" xfId="14" applyFont="1" applyBorder="1" applyAlignment="1">
      <alignment horizontal="center" vertical="center"/>
    </xf>
    <xf numFmtId="0" fontId="30" fillId="0" borderId="5" xfId="14" applyFont="1" applyBorder="1" applyAlignment="1">
      <alignment horizontal="center" vertical="center"/>
    </xf>
    <xf numFmtId="0" fontId="30" fillId="0" borderId="0" xfId="14" applyFont="1" applyAlignment="1">
      <alignment horizontal="center" vertical="center"/>
    </xf>
    <xf numFmtId="0" fontId="30" fillId="0" borderId="23" xfId="14" applyFont="1" applyBorder="1" applyAlignment="1">
      <alignment horizontal="center" vertical="center"/>
    </xf>
    <xf numFmtId="0" fontId="30" fillId="0" borderId="27" xfId="14" applyFont="1" applyBorder="1" applyAlignment="1">
      <alignment horizontal="center" vertical="center"/>
    </xf>
    <xf numFmtId="0" fontId="30" fillId="0" borderId="44" xfId="14" applyFont="1" applyBorder="1" applyAlignment="1">
      <alignment horizontal="center" vertical="center"/>
    </xf>
    <xf numFmtId="0" fontId="30" fillId="0" borderId="30" xfId="14" applyFont="1" applyBorder="1" applyAlignment="1">
      <alignment horizontal="center" vertical="center"/>
    </xf>
    <xf numFmtId="0" fontId="30" fillId="0" borderId="22" xfId="14" applyFont="1" applyBorder="1" applyAlignment="1">
      <alignment horizontal="center" vertical="center"/>
    </xf>
    <xf numFmtId="0" fontId="29" fillId="0" borderId="0" xfId="14" applyFont="1" applyAlignment="1">
      <alignment horizontal="left" vertical="top" wrapText="1"/>
    </xf>
    <xf numFmtId="0" fontId="58" fillId="0" borderId="8" xfId="14" applyFont="1" applyBorder="1" applyAlignment="1">
      <alignment horizontal="center" vertical="center"/>
    </xf>
    <xf numFmtId="0" fontId="58" fillId="0" borderId="8" xfId="14" applyFont="1" applyBorder="1" applyAlignment="1">
      <alignment horizontal="center" vertical="center" wrapText="1"/>
    </xf>
    <xf numFmtId="186" fontId="58" fillId="0" borderId="48" xfId="14" applyNumberFormat="1" applyFont="1" applyBorder="1" applyAlignment="1">
      <alignment horizontal="center" vertical="center"/>
    </xf>
    <xf numFmtId="186" fontId="58" fillId="0" borderId="49" xfId="14" applyNumberFormat="1" applyFont="1" applyBorder="1" applyAlignment="1">
      <alignment horizontal="center" vertical="center"/>
    </xf>
    <xf numFmtId="0" fontId="58" fillId="0" borderId="21" xfId="14" applyFont="1" applyBorder="1" applyAlignment="1">
      <alignment horizontal="center" vertical="center"/>
    </xf>
    <xf numFmtId="186" fontId="58" fillId="0" borderId="5" xfId="14" applyNumberFormat="1" applyFont="1" applyBorder="1" applyAlignment="1">
      <alignment horizontal="center" vertical="center"/>
    </xf>
    <xf numFmtId="186" fontId="58" fillId="0" borderId="0" xfId="14" applyNumberFormat="1" applyFont="1" applyAlignment="1">
      <alignment horizontal="center" vertical="center"/>
    </xf>
    <xf numFmtId="0" fontId="25" fillId="0" borderId="0" xfId="14" applyFont="1" applyAlignment="1">
      <alignment horizontal="left" wrapText="1"/>
    </xf>
    <xf numFmtId="0" fontId="25" fillId="0" borderId="30" xfId="14" applyFont="1" applyBorder="1" applyAlignment="1">
      <alignment horizontal="left" wrapText="1"/>
    </xf>
    <xf numFmtId="0" fontId="58" fillId="0" borderId="75" xfId="14" applyFont="1" applyBorder="1" applyAlignment="1">
      <alignment horizontal="center" vertical="center"/>
    </xf>
    <xf numFmtId="186" fontId="58" fillId="0" borderId="41" xfId="14" applyNumberFormat="1" applyFont="1" applyBorder="1" applyAlignment="1">
      <alignment horizontal="center" vertical="center"/>
    </xf>
    <xf numFmtId="186" fontId="58" fillId="0" borderId="56" xfId="14" applyNumberFormat="1" applyFont="1" applyBorder="1" applyAlignment="1">
      <alignment horizontal="center" vertical="center"/>
    </xf>
    <xf numFmtId="186" fontId="58" fillId="0" borderId="32" xfId="14" applyNumberFormat="1" applyFont="1" applyBorder="1" applyAlignment="1">
      <alignment horizontal="center" vertical="center"/>
    </xf>
    <xf numFmtId="186" fontId="58" fillId="0" borderId="33" xfId="14" applyNumberFormat="1" applyFont="1" applyBorder="1" applyAlignment="1">
      <alignment horizontal="center" vertical="center"/>
    </xf>
    <xf numFmtId="186" fontId="58" fillId="0" borderId="23" xfId="14" applyNumberFormat="1" applyFont="1" applyBorder="1" applyAlignment="1">
      <alignment horizontal="center" vertical="center"/>
    </xf>
    <xf numFmtId="186" fontId="58" fillId="0" borderId="27" xfId="14" applyNumberFormat="1" applyFont="1" applyBorder="1" applyAlignment="1">
      <alignment horizontal="center" vertical="center"/>
    </xf>
    <xf numFmtId="0" fontId="58" fillId="0" borderId="202" xfId="14" applyFont="1" applyBorder="1" applyAlignment="1">
      <alignment horizontal="center" vertical="center"/>
    </xf>
    <xf numFmtId="186" fontId="58" fillId="0" borderId="97" xfId="14" applyNumberFormat="1" applyFont="1" applyBorder="1" applyAlignment="1">
      <alignment horizontal="center" vertical="center"/>
    </xf>
    <xf numFmtId="186" fontId="58" fillId="0" borderId="55" xfId="14" applyNumberFormat="1" applyFont="1" applyBorder="1" applyAlignment="1">
      <alignment horizontal="center" vertical="center"/>
    </xf>
    <xf numFmtId="0" fontId="30" fillId="0" borderId="11" xfId="14" applyFont="1" applyBorder="1" applyAlignment="1">
      <alignment horizontal="center" vertical="center"/>
    </xf>
    <xf numFmtId="0" fontId="30" fillId="0" borderId="24" xfId="14" applyFont="1" applyBorder="1" applyAlignment="1">
      <alignment horizontal="center" vertical="center"/>
    </xf>
    <xf numFmtId="0" fontId="30" fillId="0" borderId="10" xfId="14" applyFont="1" applyBorder="1" applyAlignment="1">
      <alignment horizontal="center" vertical="center"/>
    </xf>
    <xf numFmtId="0" fontId="30" fillId="0" borderId="11" xfId="14" applyFont="1" applyBorder="1">
      <alignment vertical="center"/>
    </xf>
    <xf numFmtId="0" fontId="30" fillId="0" borderId="24" xfId="14" applyFont="1" applyBorder="1">
      <alignment vertical="center"/>
    </xf>
    <xf numFmtId="0" fontId="30" fillId="0" borderId="10" xfId="14" applyFont="1" applyBorder="1">
      <alignment vertical="center"/>
    </xf>
    <xf numFmtId="0" fontId="30" fillId="0" borderId="32" xfId="13" applyBorder="1" applyAlignment="1">
      <alignment horizontal="left" vertical="center" wrapText="1"/>
    </xf>
    <xf numFmtId="0" fontId="30" fillId="0" borderId="33" xfId="13" applyBorder="1" applyAlignment="1">
      <alignment horizontal="left" vertical="center" wrapText="1"/>
    </xf>
    <xf numFmtId="0" fontId="30" fillId="0" borderId="5" xfId="13" applyBorder="1" applyAlignment="1">
      <alignment horizontal="left" vertical="center" wrapText="1"/>
    </xf>
    <xf numFmtId="0" fontId="30" fillId="0" borderId="0" xfId="13" applyAlignment="1">
      <alignment horizontal="left" vertical="center" wrapText="1"/>
    </xf>
    <xf numFmtId="0" fontId="30" fillId="0" borderId="23" xfId="13" applyBorder="1" applyAlignment="1">
      <alignment horizontal="left" vertical="center" wrapText="1"/>
    </xf>
    <xf numFmtId="0" fontId="30" fillId="0" borderId="27" xfId="13" applyBorder="1" applyAlignment="1">
      <alignment horizontal="left" vertical="center" wrapText="1"/>
    </xf>
    <xf numFmtId="0" fontId="30" fillId="0" borderId="8" xfId="13" applyBorder="1" applyAlignment="1">
      <alignment horizontal="center" vertical="center"/>
    </xf>
    <xf numFmtId="0" fontId="30" fillId="0" borderId="11" xfId="13" applyBorder="1" applyAlignment="1">
      <alignment horizontal="left" vertical="center"/>
    </xf>
    <xf numFmtId="0" fontId="30" fillId="0" borderId="24" xfId="16" applyBorder="1" applyAlignment="1">
      <alignment horizontal="left" vertical="center"/>
    </xf>
    <xf numFmtId="0" fontId="30" fillId="0" borderId="10" xfId="16" applyBorder="1" applyAlignment="1">
      <alignment horizontal="left" vertical="center"/>
    </xf>
    <xf numFmtId="0" fontId="30" fillId="0" borderId="24" xfId="16" applyBorder="1" applyAlignment="1">
      <alignment horizontal="center" vertical="center"/>
    </xf>
    <xf numFmtId="0" fontId="30" fillId="0" borderId="10" xfId="16" applyBorder="1" applyAlignment="1">
      <alignment horizontal="center" vertical="center"/>
    </xf>
    <xf numFmtId="0" fontId="30" fillId="0" borderId="8" xfId="13" applyBorder="1" applyAlignment="1">
      <alignment horizontal="left" vertical="center"/>
    </xf>
    <xf numFmtId="0" fontId="58" fillId="0" borderId="11" xfId="13" applyFont="1" applyBorder="1" applyAlignment="1">
      <alignment horizontal="center" vertical="center"/>
    </xf>
    <xf numFmtId="0" fontId="58" fillId="0" borderId="24" xfId="13" applyFont="1" applyBorder="1" applyAlignment="1">
      <alignment horizontal="center" vertical="center"/>
    </xf>
    <xf numFmtId="0" fontId="58" fillId="0" borderId="10" xfId="13" applyFont="1" applyBorder="1" applyAlignment="1">
      <alignment horizontal="center" vertical="center"/>
    </xf>
    <xf numFmtId="0" fontId="63" fillId="0" borderId="11" xfId="13" applyFont="1" applyBorder="1" applyAlignment="1">
      <alignment horizontal="center" vertical="center"/>
    </xf>
    <xf numFmtId="0" fontId="63" fillId="0" borderId="24" xfId="13" applyFont="1" applyBorder="1" applyAlignment="1">
      <alignment horizontal="center" vertical="center"/>
    </xf>
    <xf numFmtId="0" fontId="63" fillId="0" borderId="10" xfId="13" applyFont="1" applyBorder="1" applyAlignment="1">
      <alignment horizontal="center" vertical="center"/>
    </xf>
    <xf numFmtId="0" fontId="65" fillId="0" borderId="0" xfId="13" applyFont="1" applyAlignment="1">
      <alignment vertical="center" shrinkToFit="1"/>
    </xf>
    <xf numFmtId="0" fontId="65" fillId="0" borderId="30" xfId="13" applyFont="1" applyBorder="1" applyAlignment="1">
      <alignment vertical="center" shrinkToFit="1"/>
    </xf>
    <xf numFmtId="0" fontId="64" fillId="0" borderId="27" xfId="13" applyFont="1" applyBorder="1" applyAlignment="1">
      <alignment horizontal="center" vertical="center"/>
    </xf>
    <xf numFmtId="0" fontId="66" fillId="0" borderId="32" xfId="13" applyFont="1" applyBorder="1" applyAlignment="1">
      <alignment horizontal="center" vertical="center" wrapText="1"/>
    </xf>
    <xf numFmtId="0" fontId="66" fillId="0" borderId="33" xfId="13" applyFont="1" applyBorder="1" applyAlignment="1">
      <alignment horizontal="center" vertical="center" wrapText="1"/>
    </xf>
    <xf numFmtId="0" fontId="66" fillId="0" borderId="44" xfId="13" applyFont="1" applyBorder="1" applyAlignment="1">
      <alignment horizontal="center" vertical="center" wrapText="1"/>
    </xf>
    <xf numFmtId="0" fontId="66" fillId="0" borderId="23" xfId="13" applyFont="1" applyBorder="1" applyAlignment="1">
      <alignment horizontal="center" vertical="center" wrapText="1"/>
    </xf>
    <xf numFmtId="0" fontId="66" fillId="0" borderId="27" xfId="13" applyFont="1" applyBorder="1" applyAlignment="1">
      <alignment horizontal="center" vertical="center" wrapText="1"/>
    </xf>
    <xf numFmtId="0" fontId="66" fillId="0" borderId="22" xfId="13" applyFont="1" applyBorder="1" applyAlignment="1">
      <alignment horizontal="center" vertical="center" wrapText="1"/>
    </xf>
    <xf numFmtId="0" fontId="64" fillId="0" borderId="32" xfId="13" applyFont="1" applyBorder="1" applyAlignment="1">
      <alignment horizontal="center" vertical="center"/>
    </xf>
    <xf numFmtId="0" fontId="64" fillId="0" borderId="33" xfId="13" applyFont="1" applyBorder="1" applyAlignment="1">
      <alignment horizontal="center" vertical="center"/>
    </xf>
    <xf numFmtId="0" fontId="64" fillId="0" borderId="44" xfId="13" applyFont="1" applyBorder="1" applyAlignment="1">
      <alignment horizontal="center" vertical="center"/>
    </xf>
    <xf numFmtId="0" fontId="64" fillId="0" borderId="23" xfId="13" applyFont="1" applyBorder="1" applyAlignment="1">
      <alignment horizontal="center" vertical="center"/>
    </xf>
    <xf numFmtId="0" fontId="64" fillId="0" borderId="22" xfId="13" applyFont="1" applyBorder="1" applyAlignment="1">
      <alignment horizontal="center" vertical="center"/>
    </xf>
    <xf numFmtId="0" fontId="64" fillId="0" borderId="0" xfId="13" applyFont="1" applyAlignment="1">
      <alignment horizontal="center" vertical="center"/>
    </xf>
    <xf numFmtId="0" fontId="64" fillId="0" borderId="8" xfId="13" applyFont="1" applyBorder="1" applyAlignment="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Alignment="1">
      <alignment horizontal="center" vertical="center" wrapText="1"/>
    </xf>
    <xf numFmtId="0" fontId="1" fillId="0" borderId="0" xfId="0" applyFont="1" applyAlignment="1">
      <alignment horizontal="center" vertical="center"/>
    </xf>
    <xf numFmtId="0" fontId="1" fillId="0" borderId="27" xfId="0" applyFont="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Border="1" applyAlignment="1">
      <alignment horizontal="center" vertical="center"/>
    </xf>
    <xf numFmtId="0" fontId="1" fillId="0" borderId="8" xfId="0" applyFont="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Border="1" applyAlignment="1">
      <alignment horizontal="center" vertical="center"/>
    </xf>
    <xf numFmtId="179" fontId="1" fillId="0" borderId="10" xfId="0" applyNumberFormat="1" applyFont="1" applyBorder="1" applyAlignment="1">
      <alignment horizontal="center" vertical="center"/>
    </xf>
    <xf numFmtId="176" fontId="1" fillId="0" borderId="8" xfId="0" applyNumberFormat="1" applyFont="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Border="1" applyAlignment="1">
      <alignment horizontal="center" vertical="center"/>
    </xf>
    <xf numFmtId="179" fontId="1" fillId="0" borderId="11" xfId="0" applyNumberFormat="1" applyFont="1" applyBorder="1" applyAlignment="1">
      <alignment horizontal="right" vertical="center"/>
    </xf>
    <xf numFmtId="179" fontId="1" fillId="0" borderId="10" xfId="0" applyNumberFormat="1" applyFont="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lignment horizontal="center" vertical="center"/>
    </xf>
    <xf numFmtId="0" fontId="1" fillId="3" borderId="10" xfId="0" applyFont="1" applyFill="1" applyBorder="1" applyAlignment="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Alignment="1">
      <alignment horizontal="center" vertical="center"/>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lignment horizontal="center" vertical="center"/>
    </xf>
    <xf numFmtId="0" fontId="5" fillId="3" borderId="0" xfId="0" applyFont="1" applyFill="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7">
    <cellStyle name="パーセント 2" xfId="11" xr:uid="{00000000-0005-0000-0000-000000000000}"/>
    <cellStyle name="桁区切り" xfId="1" builtinId="6"/>
    <cellStyle name="桁区切り 2" xfId="10" xr:uid="{00000000-0005-0000-0000-000002000000}"/>
    <cellStyle name="桁区切り 3" xfId="12" xr:uid="{00000000-0005-0000-0000-000003000000}"/>
    <cellStyle name="標準" xfId="0" builtinId="0"/>
    <cellStyle name="標準 2" xfId="8" xr:uid="{00000000-0005-0000-0000-000005000000}"/>
    <cellStyle name="標準 2 2" xfId="16" xr:uid="{00000000-0005-0000-0000-000006000000}"/>
    <cellStyle name="標準 2 3" xfId="14" xr:uid="{00000000-0005-0000-0000-000007000000}"/>
    <cellStyle name="標準 3" xfId="9" xr:uid="{00000000-0005-0000-0000-000008000000}"/>
    <cellStyle name="標準 4" xfId="2" xr:uid="{00000000-0005-0000-0000-000009000000}"/>
    <cellStyle name="標準 4 2" xfId="15" xr:uid="{00000000-0005-0000-0000-00000A000000}"/>
    <cellStyle name="標準 5" xfId="4" xr:uid="{00000000-0005-0000-0000-00000B000000}"/>
    <cellStyle name="標準_介護老人福祉施設（加算届）" xfId="13" xr:uid="{00000000-0005-0000-0000-00000C000000}"/>
    <cellStyle name="標準_短期入所生活（加算届）" xfId="5" xr:uid="{00000000-0005-0000-0000-00000D000000}"/>
    <cellStyle name="標準_通所介護（加算届）" xfId="7" xr:uid="{00000000-0005-0000-0000-00000E000000}"/>
    <cellStyle name="標準_特定施設（加算届）" xfId="3" xr:uid="{00000000-0005-0000-0000-00000F000000}"/>
    <cellStyle name="標準_訪問介護（加算届）" xfId="6" xr:uid="{00000000-0005-0000-0000-000010000000}"/>
  </cellStyles>
  <dxfs count="146">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123825</xdr:colOff>
      <xdr:row>1</xdr:row>
      <xdr:rowOff>0</xdr:rowOff>
    </xdr:from>
    <xdr:to>
      <xdr:col>6</xdr:col>
      <xdr:colOff>1866900</xdr:colOff>
      <xdr:row>4</xdr:row>
      <xdr:rowOff>142875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47650" y="381000"/>
          <a:ext cx="3981450" cy="600075"/>
        </a:xfrm>
        <a:prstGeom prst="rect">
          <a:avLst/>
        </a:prstGeom>
        <a:solidFill>
          <a:schemeClr val="bg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電子申請届出システムにより提出する際は、不要なシートは削除してご提出ください。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11</xdr:col>
      <xdr:colOff>398319</xdr:colOff>
      <xdr:row>5</xdr:row>
      <xdr:rowOff>34636</xdr:rowOff>
    </xdr:from>
    <xdr:to>
      <xdr:col>13</xdr:col>
      <xdr:colOff>1593273</xdr:colOff>
      <xdr:row>8</xdr:row>
      <xdr:rowOff>103909</xdr:rowOff>
    </xdr:to>
    <xdr:sp macro="" textlink="">
      <xdr:nvSpPr>
        <xdr:cNvPr id="2" name="正方形/長方形 1">
          <a:extLst>
            <a:ext uri="{FF2B5EF4-FFF2-40B4-BE49-F238E27FC236}">
              <a16:creationId xmlns:a16="http://schemas.microsoft.com/office/drawing/2014/main" id="{00000000-0008-0000-0100-000003000000}"/>
            </a:ext>
          </a:extLst>
        </xdr:cNvPr>
        <xdr:cNvSpPr/>
      </xdr:nvSpPr>
      <xdr:spPr>
        <a:xfrm>
          <a:off x="1056410" y="987136"/>
          <a:ext cx="3463636" cy="969818"/>
        </a:xfrm>
        <a:prstGeom prst="rect">
          <a:avLst/>
        </a:prstGeom>
        <a:solidFill>
          <a:schemeClr val="accent1">
            <a:lumMod val="20000"/>
            <a:lumOff val="8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en-US" altLang="ja-JP" sz="1800" b="1" cap="none" spc="0">
              <a:ln w="0"/>
              <a:solidFill>
                <a:schemeClr val="tx1"/>
              </a:solidFill>
              <a:effectLst>
                <a:outerShdw blurRad="38100" dist="19050" dir="2700000" algn="tl" rotWithShape="0">
                  <a:schemeClr val="dk1">
                    <a:alpha val="40000"/>
                  </a:schemeClr>
                </a:outerShdw>
              </a:effectLst>
            </a:rPr>
            <a:t>※</a:t>
          </a:r>
          <a:r>
            <a:rPr kumimoji="1" lang="ja-JP" altLang="en-US" sz="1800" b="1" cap="none" spc="0">
              <a:ln w="0"/>
              <a:solidFill>
                <a:schemeClr val="tx1"/>
              </a:solidFill>
              <a:effectLst>
                <a:outerShdw blurRad="38100" dist="19050" dir="2700000" algn="tl" rotWithShape="0">
                  <a:schemeClr val="dk1">
                    <a:alpha val="40000"/>
                  </a:schemeClr>
                </a:outerShdw>
              </a:effectLst>
            </a:rPr>
            <a:t>今回届出時に変更がある加算のみ、■にしてください。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14</xdr:col>
      <xdr:colOff>3094137</xdr:colOff>
      <xdr:row>2</xdr:row>
      <xdr:rowOff>0</xdr:rowOff>
    </xdr:from>
    <xdr:to>
      <xdr:col>15</xdr:col>
      <xdr:colOff>467134</xdr:colOff>
      <xdr:row>2</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0285512" y="4762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0285512" y="4762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0285512" y="4762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2</xdr:row>
      <xdr:rowOff>0</xdr:rowOff>
    </xdr:from>
    <xdr:to>
      <xdr:col>19</xdr:col>
      <xdr:colOff>323980</xdr:colOff>
      <xdr:row>2</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2525189" y="4762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2</xdr:row>
      <xdr:rowOff>0</xdr:rowOff>
    </xdr:from>
    <xdr:to>
      <xdr:col>13</xdr:col>
      <xdr:colOff>2295097</xdr:colOff>
      <xdr:row>2</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9599675" y="4762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2</xdr:row>
      <xdr:rowOff>0</xdr:rowOff>
    </xdr:from>
    <xdr:to>
      <xdr:col>10</xdr:col>
      <xdr:colOff>1553394</xdr:colOff>
      <xdr:row>2</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7543130" y="4762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9602502" y="476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9602502" y="476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9602502" y="476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2</xdr:row>
      <xdr:rowOff>0</xdr:rowOff>
    </xdr:from>
    <xdr:to>
      <xdr:col>9</xdr:col>
      <xdr:colOff>180975</xdr:colOff>
      <xdr:row>2</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6181744" y="476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0285512" y="169068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0285512" y="169068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0285512" y="169068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71</xdr:row>
      <xdr:rowOff>0</xdr:rowOff>
    </xdr:from>
    <xdr:to>
      <xdr:col>19</xdr:col>
      <xdr:colOff>323980</xdr:colOff>
      <xdr:row>71</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2525189" y="16906875"/>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74</xdr:row>
      <xdr:rowOff>0</xdr:rowOff>
    </xdr:from>
    <xdr:to>
      <xdr:col>13</xdr:col>
      <xdr:colOff>2295097</xdr:colOff>
      <xdr:row>74</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9599675" y="176212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74</xdr:row>
      <xdr:rowOff>0</xdr:rowOff>
    </xdr:from>
    <xdr:to>
      <xdr:col>10</xdr:col>
      <xdr:colOff>1553394</xdr:colOff>
      <xdr:row>74</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7543130" y="176212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9602502" y="17621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9602502" y="17621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9602502" y="17621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71</xdr:row>
      <xdr:rowOff>0</xdr:rowOff>
    </xdr:from>
    <xdr:to>
      <xdr:col>9</xdr:col>
      <xdr:colOff>180975</xdr:colOff>
      <xdr:row>71</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6181744" y="16906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15</xdr:col>
      <xdr:colOff>371698</xdr:colOff>
      <xdr:row>71</xdr:row>
      <xdr:rowOff>0</xdr:rowOff>
    </xdr:from>
    <xdr:to>
      <xdr:col>15</xdr:col>
      <xdr:colOff>942640</xdr:colOff>
      <xdr:row>71</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0658698" y="16906875"/>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1656290</xdr:colOff>
      <xdr:row>74</xdr:row>
      <xdr:rowOff>0</xdr:rowOff>
    </xdr:from>
    <xdr:to>
      <xdr:col>13</xdr:col>
      <xdr:colOff>2248998</xdr:colOff>
      <xdr:row>74</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9600140" y="176212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0285512" y="169068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9602502" y="17621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0285512" y="169068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9602502" y="17621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47</xdr:row>
      <xdr:rowOff>0</xdr:rowOff>
    </xdr:from>
    <xdr:to>
      <xdr:col>9</xdr:col>
      <xdr:colOff>180975</xdr:colOff>
      <xdr:row>47</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6181744" y="11191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56</xdr:row>
      <xdr:rowOff>0</xdr:rowOff>
    </xdr:from>
    <xdr:to>
      <xdr:col>15</xdr:col>
      <xdr:colOff>467134</xdr:colOff>
      <xdr:row>56</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0285512" y="13335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56</xdr:row>
      <xdr:rowOff>0</xdr:rowOff>
    </xdr:from>
    <xdr:to>
      <xdr:col>15</xdr:col>
      <xdr:colOff>467134</xdr:colOff>
      <xdr:row>56</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0285512" y="13335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56</xdr:row>
      <xdr:rowOff>0</xdr:rowOff>
    </xdr:from>
    <xdr:to>
      <xdr:col>15</xdr:col>
      <xdr:colOff>467134</xdr:colOff>
      <xdr:row>56</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0285512" y="13335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56</xdr:row>
      <xdr:rowOff>0</xdr:rowOff>
    </xdr:from>
    <xdr:to>
      <xdr:col>19</xdr:col>
      <xdr:colOff>323980</xdr:colOff>
      <xdr:row>56</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2525189" y="133350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70</xdr:row>
      <xdr:rowOff>0</xdr:rowOff>
    </xdr:from>
    <xdr:to>
      <xdr:col>13</xdr:col>
      <xdr:colOff>2295097</xdr:colOff>
      <xdr:row>70</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9599675" y="1666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70</xdr:row>
      <xdr:rowOff>0</xdr:rowOff>
    </xdr:from>
    <xdr:to>
      <xdr:col>10</xdr:col>
      <xdr:colOff>1553394</xdr:colOff>
      <xdr:row>70</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7543130" y="166687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9602502" y="1666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9602502" y="1666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9602502" y="1666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56</xdr:row>
      <xdr:rowOff>0</xdr:rowOff>
    </xdr:from>
    <xdr:to>
      <xdr:col>9</xdr:col>
      <xdr:colOff>180975</xdr:colOff>
      <xdr:row>56</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6181744" y="13335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70</xdr:row>
      <xdr:rowOff>0</xdr:rowOff>
    </xdr:from>
    <xdr:to>
      <xdr:col>9</xdr:col>
      <xdr:colOff>180975</xdr:colOff>
      <xdr:row>70</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6181744" y="16668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1085850</xdr:colOff>
      <xdr:row>43</xdr:row>
      <xdr:rowOff>180975</xdr:rowOff>
    </xdr:from>
    <xdr:to>
      <xdr:col>14</xdr:col>
      <xdr:colOff>3124200</xdr:colOff>
      <xdr:row>50</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7543800" y="10420350"/>
          <a:ext cx="2743200" cy="16097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9544</xdr:colOff>
      <xdr:row>74</xdr:row>
      <xdr:rowOff>0</xdr:rowOff>
    </xdr:from>
    <xdr:to>
      <xdr:col>9</xdr:col>
      <xdr:colOff>180975</xdr:colOff>
      <xdr:row>74</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6181744" y="17621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0285512" y="176212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0285512" y="176212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0285512" y="176212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74</xdr:row>
      <xdr:rowOff>0</xdr:rowOff>
    </xdr:from>
    <xdr:to>
      <xdr:col>19</xdr:col>
      <xdr:colOff>323980</xdr:colOff>
      <xdr:row>74</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2525189" y="176212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74</xdr:row>
      <xdr:rowOff>0</xdr:rowOff>
    </xdr:from>
    <xdr:to>
      <xdr:col>9</xdr:col>
      <xdr:colOff>180975</xdr:colOff>
      <xdr:row>74</xdr:row>
      <xdr:rowOff>0</xdr:rowOff>
    </xdr:to>
    <xdr:sp macro="" textlink="">
      <xdr:nvSpPr>
        <xdr:cNvPr id="46" name="Text Box 50">
          <a:extLst>
            <a:ext uri="{FF2B5EF4-FFF2-40B4-BE49-F238E27FC236}">
              <a16:creationId xmlns:a16="http://schemas.microsoft.com/office/drawing/2014/main" id="{5345BA98-9FCB-06F1-69D8-C11B9C3D1C57}"/>
            </a:ext>
          </a:extLst>
        </xdr:cNvPr>
        <xdr:cNvSpPr txBox="1"/>
      </xdr:nvSpPr>
      <xdr:spPr bwMode="auto">
        <a:xfrm>
          <a:off x="6181744" y="17621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47" name="Text Box 1">
          <a:extLst>
            <a:ext uri="{FF2B5EF4-FFF2-40B4-BE49-F238E27FC236}">
              <a16:creationId xmlns:a16="http://schemas.microsoft.com/office/drawing/2014/main" id="{6EDDB6AE-6D76-98E6-2F15-C96CAC2B84D1}"/>
            </a:ext>
          </a:extLst>
        </xdr:cNvPr>
        <xdr:cNvSpPr txBox="1"/>
      </xdr:nvSpPr>
      <xdr:spPr bwMode="auto">
        <a:xfrm>
          <a:off x="10285512" y="4762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48" name="Text Box 2">
          <a:extLst>
            <a:ext uri="{FF2B5EF4-FFF2-40B4-BE49-F238E27FC236}">
              <a16:creationId xmlns:a16="http://schemas.microsoft.com/office/drawing/2014/main" id="{89413BB0-AAE3-47AE-CD2A-F991851D33B1}"/>
            </a:ext>
          </a:extLst>
        </xdr:cNvPr>
        <xdr:cNvSpPr txBox="1"/>
      </xdr:nvSpPr>
      <xdr:spPr bwMode="auto">
        <a:xfrm>
          <a:off x="10285512" y="4762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49" name="Text Box 3">
          <a:extLst>
            <a:ext uri="{FF2B5EF4-FFF2-40B4-BE49-F238E27FC236}">
              <a16:creationId xmlns:a16="http://schemas.microsoft.com/office/drawing/2014/main" id="{F153C4B7-823A-0E3C-ED6C-543349C7BEA8}"/>
            </a:ext>
          </a:extLst>
        </xdr:cNvPr>
        <xdr:cNvSpPr txBox="1"/>
      </xdr:nvSpPr>
      <xdr:spPr bwMode="auto">
        <a:xfrm>
          <a:off x="10285512" y="4762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2</xdr:row>
      <xdr:rowOff>0</xdr:rowOff>
    </xdr:from>
    <xdr:to>
      <xdr:col>19</xdr:col>
      <xdr:colOff>323980</xdr:colOff>
      <xdr:row>2</xdr:row>
      <xdr:rowOff>0</xdr:rowOff>
    </xdr:to>
    <xdr:sp macro="" textlink="">
      <xdr:nvSpPr>
        <xdr:cNvPr id="50" name="Text Box 4">
          <a:extLst>
            <a:ext uri="{FF2B5EF4-FFF2-40B4-BE49-F238E27FC236}">
              <a16:creationId xmlns:a16="http://schemas.microsoft.com/office/drawing/2014/main" id="{10FE420C-660A-0E6F-7EED-73EC7D5BFB8A}"/>
            </a:ext>
          </a:extLst>
        </xdr:cNvPr>
        <xdr:cNvSpPr txBox="1"/>
      </xdr:nvSpPr>
      <xdr:spPr bwMode="auto">
        <a:xfrm>
          <a:off x="12525189" y="4762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2</xdr:row>
      <xdr:rowOff>0</xdr:rowOff>
    </xdr:from>
    <xdr:to>
      <xdr:col>13</xdr:col>
      <xdr:colOff>2295097</xdr:colOff>
      <xdr:row>2</xdr:row>
      <xdr:rowOff>0</xdr:rowOff>
    </xdr:to>
    <xdr:sp macro="" textlink="">
      <xdr:nvSpPr>
        <xdr:cNvPr id="51" name="Text Box 5">
          <a:extLst>
            <a:ext uri="{FF2B5EF4-FFF2-40B4-BE49-F238E27FC236}">
              <a16:creationId xmlns:a16="http://schemas.microsoft.com/office/drawing/2014/main" id="{F2F33F71-6C47-92B1-AB9C-AF289CFC61A8}"/>
            </a:ext>
          </a:extLst>
        </xdr:cNvPr>
        <xdr:cNvSpPr txBox="1"/>
      </xdr:nvSpPr>
      <xdr:spPr bwMode="auto">
        <a:xfrm>
          <a:off x="9599675" y="4762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2</xdr:row>
      <xdr:rowOff>0</xdr:rowOff>
    </xdr:from>
    <xdr:to>
      <xdr:col>10</xdr:col>
      <xdr:colOff>1553394</xdr:colOff>
      <xdr:row>2</xdr:row>
      <xdr:rowOff>0</xdr:rowOff>
    </xdr:to>
    <xdr:sp macro="" textlink="">
      <xdr:nvSpPr>
        <xdr:cNvPr id="52" name="Text Box 6">
          <a:extLst>
            <a:ext uri="{FF2B5EF4-FFF2-40B4-BE49-F238E27FC236}">
              <a16:creationId xmlns:a16="http://schemas.microsoft.com/office/drawing/2014/main" id="{577159E3-C667-3F46-D422-9BEB457621F2}"/>
            </a:ext>
          </a:extLst>
        </xdr:cNvPr>
        <xdr:cNvSpPr txBox="1"/>
      </xdr:nvSpPr>
      <xdr:spPr bwMode="auto">
        <a:xfrm>
          <a:off x="7543130" y="4762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53" name="Text Box 7">
          <a:extLst>
            <a:ext uri="{FF2B5EF4-FFF2-40B4-BE49-F238E27FC236}">
              <a16:creationId xmlns:a16="http://schemas.microsoft.com/office/drawing/2014/main" id="{62D5BA17-59FD-284A-1FF4-9D2721413F9A}"/>
            </a:ext>
          </a:extLst>
        </xdr:cNvPr>
        <xdr:cNvSpPr txBox="1"/>
      </xdr:nvSpPr>
      <xdr:spPr bwMode="auto">
        <a:xfrm>
          <a:off x="9602502" y="476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54" name="Text Box 8">
          <a:extLst>
            <a:ext uri="{FF2B5EF4-FFF2-40B4-BE49-F238E27FC236}">
              <a16:creationId xmlns:a16="http://schemas.microsoft.com/office/drawing/2014/main" id="{DF198A06-29A8-3B4C-0FE7-CCAEDA649A50}"/>
            </a:ext>
          </a:extLst>
        </xdr:cNvPr>
        <xdr:cNvSpPr txBox="1"/>
      </xdr:nvSpPr>
      <xdr:spPr bwMode="auto">
        <a:xfrm>
          <a:off x="9602502" y="476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55" name="Text Box 9">
          <a:extLst>
            <a:ext uri="{FF2B5EF4-FFF2-40B4-BE49-F238E27FC236}">
              <a16:creationId xmlns:a16="http://schemas.microsoft.com/office/drawing/2014/main" id="{6AF0B743-8E73-A42D-B6DF-E7513DAA9342}"/>
            </a:ext>
          </a:extLst>
        </xdr:cNvPr>
        <xdr:cNvSpPr txBox="1"/>
      </xdr:nvSpPr>
      <xdr:spPr bwMode="auto">
        <a:xfrm>
          <a:off x="9602502" y="476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2</xdr:row>
      <xdr:rowOff>0</xdr:rowOff>
    </xdr:from>
    <xdr:to>
      <xdr:col>9</xdr:col>
      <xdr:colOff>180975</xdr:colOff>
      <xdr:row>2</xdr:row>
      <xdr:rowOff>0</xdr:rowOff>
    </xdr:to>
    <xdr:sp macro="" textlink="">
      <xdr:nvSpPr>
        <xdr:cNvPr id="56" name="Text Box 10">
          <a:extLst>
            <a:ext uri="{FF2B5EF4-FFF2-40B4-BE49-F238E27FC236}">
              <a16:creationId xmlns:a16="http://schemas.microsoft.com/office/drawing/2014/main" id="{EA6B28B3-0971-1F47-FF01-8964D20A756E}"/>
            </a:ext>
          </a:extLst>
        </xdr:cNvPr>
        <xdr:cNvSpPr txBox="1"/>
      </xdr:nvSpPr>
      <xdr:spPr bwMode="auto">
        <a:xfrm>
          <a:off x="6181744" y="476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57" name="Text Box 11">
          <a:extLst>
            <a:ext uri="{FF2B5EF4-FFF2-40B4-BE49-F238E27FC236}">
              <a16:creationId xmlns:a16="http://schemas.microsoft.com/office/drawing/2014/main" id="{AF7E6EF8-A562-26ED-F36E-8EE610D3BCFD}"/>
            </a:ext>
          </a:extLst>
        </xdr:cNvPr>
        <xdr:cNvSpPr txBox="1"/>
      </xdr:nvSpPr>
      <xdr:spPr bwMode="auto">
        <a:xfrm>
          <a:off x="10285512" y="169068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58" name="Text Box 12">
          <a:extLst>
            <a:ext uri="{FF2B5EF4-FFF2-40B4-BE49-F238E27FC236}">
              <a16:creationId xmlns:a16="http://schemas.microsoft.com/office/drawing/2014/main" id="{943F7D74-C02B-269F-2E15-DF20D127DD4D}"/>
            </a:ext>
          </a:extLst>
        </xdr:cNvPr>
        <xdr:cNvSpPr txBox="1"/>
      </xdr:nvSpPr>
      <xdr:spPr bwMode="auto">
        <a:xfrm>
          <a:off x="10285512" y="169068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59" name="Text Box 13">
          <a:extLst>
            <a:ext uri="{FF2B5EF4-FFF2-40B4-BE49-F238E27FC236}">
              <a16:creationId xmlns:a16="http://schemas.microsoft.com/office/drawing/2014/main" id="{B9BCAE09-5B1A-ADBD-2A8D-555078CB04F8}"/>
            </a:ext>
          </a:extLst>
        </xdr:cNvPr>
        <xdr:cNvSpPr txBox="1"/>
      </xdr:nvSpPr>
      <xdr:spPr bwMode="auto">
        <a:xfrm>
          <a:off x="10285512" y="169068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71</xdr:row>
      <xdr:rowOff>0</xdr:rowOff>
    </xdr:from>
    <xdr:to>
      <xdr:col>19</xdr:col>
      <xdr:colOff>323980</xdr:colOff>
      <xdr:row>71</xdr:row>
      <xdr:rowOff>0</xdr:rowOff>
    </xdr:to>
    <xdr:sp macro="" textlink="">
      <xdr:nvSpPr>
        <xdr:cNvPr id="60" name="Text Box 14">
          <a:extLst>
            <a:ext uri="{FF2B5EF4-FFF2-40B4-BE49-F238E27FC236}">
              <a16:creationId xmlns:a16="http://schemas.microsoft.com/office/drawing/2014/main" id="{322ACD22-3E52-087C-EC65-DA125D78EB2B}"/>
            </a:ext>
          </a:extLst>
        </xdr:cNvPr>
        <xdr:cNvSpPr txBox="1"/>
      </xdr:nvSpPr>
      <xdr:spPr bwMode="auto">
        <a:xfrm>
          <a:off x="12525189" y="16906875"/>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74</xdr:row>
      <xdr:rowOff>0</xdr:rowOff>
    </xdr:from>
    <xdr:to>
      <xdr:col>13</xdr:col>
      <xdr:colOff>2295097</xdr:colOff>
      <xdr:row>74</xdr:row>
      <xdr:rowOff>0</xdr:rowOff>
    </xdr:to>
    <xdr:sp macro="" textlink="">
      <xdr:nvSpPr>
        <xdr:cNvPr id="61" name="Text Box 15">
          <a:extLst>
            <a:ext uri="{FF2B5EF4-FFF2-40B4-BE49-F238E27FC236}">
              <a16:creationId xmlns:a16="http://schemas.microsoft.com/office/drawing/2014/main" id="{4532642E-E111-E7B6-9DAB-BD15BCFD88B7}"/>
            </a:ext>
          </a:extLst>
        </xdr:cNvPr>
        <xdr:cNvSpPr txBox="1"/>
      </xdr:nvSpPr>
      <xdr:spPr bwMode="auto">
        <a:xfrm>
          <a:off x="9599675" y="176212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74</xdr:row>
      <xdr:rowOff>0</xdr:rowOff>
    </xdr:from>
    <xdr:to>
      <xdr:col>10</xdr:col>
      <xdr:colOff>1553394</xdr:colOff>
      <xdr:row>74</xdr:row>
      <xdr:rowOff>0</xdr:rowOff>
    </xdr:to>
    <xdr:sp macro="" textlink="">
      <xdr:nvSpPr>
        <xdr:cNvPr id="62" name="Text Box 16">
          <a:extLst>
            <a:ext uri="{FF2B5EF4-FFF2-40B4-BE49-F238E27FC236}">
              <a16:creationId xmlns:a16="http://schemas.microsoft.com/office/drawing/2014/main" id="{018B2D4B-EA54-F517-D0F6-1F189C3A8782}"/>
            </a:ext>
          </a:extLst>
        </xdr:cNvPr>
        <xdr:cNvSpPr txBox="1"/>
      </xdr:nvSpPr>
      <xdr:spPr bwMode="auto">
        <a:xfrm>
          <a:off x="7543130" y="176212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63" name="Text Box 17">
          <a:extLst>
            <a:ext uri="{FF2B5EF4-FFF2-40B4-BE49-F238E27FC236}">
              <a16:creationId xmlns:a16="http://schemas.microsoft.com/office/drawing/2014/main" id="{1822A92E-BED7-B62C-6A32-237D8E93A252}"/>
            </a:ext>
          </a:extLst>
        </xdr:cNvPr>
        <xdr:cNvSpPr txBox="1"/>
      </xdr:nvSpPr>
      <xdr:spPr bwMode="auto">
        <a:xfrm>
          <a:off x="9602502" y="17621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64" name="Text Box 18">
          <a:extLst>
            <a:ext uri="{FF2B5EF4-FFF2-40B4-BE49-F238E27FC236}">
              <a16:creationId xmlns:a16="http://schemas.microsoft.com/office/drawing/2014/main" id="{053D3F9A-FCA4-2074-6049-83553116D9DC}"/>
            </a:ext>
          </a:extLst>
        </xdr:cNvPr>
        <xdr:cNvSpPr txBox="1"/>
      </xdr:nvSpPr>
      <xdr:spPr bwMode="auto">
        <a:xfrm>
          <a:off x="9602502" y="17621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65" name="Text Box 19">
          <a:extLst>
            <a:ext uri="{FF2B5EF4-FFF2-40B4-BE49-F238E27FC236}">
              <a16:creationId xmlns:a16="http://schemas.microsoft.com/office/drawing/2014/main" id="{32E8B9E1-4ED4-BD25-2600-9AC6454D3B14}"/>
            </a:ext>
          </a:extLst>
        </xdr:cNvPr>
        <xdr:cNvSpPr txBox="1"/>
      </xdr:nvSpPr>
      <xdr:spPr bwMode="auto">
        <a:xfrm>
          <a:off x="9602502" y="17621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71</xdr:row>
      <xdr:rowOff>0</xdr:rowOff>
    </xdr:from>
    <xdr:to>
      <xdr:col>9</xdr:col>
      <xdr:colOff>180975</xdr:colOff>
      <xdr:row>71</xdr:row>
      <xdr:rowOff>0</xdr:rowOff>
    </xdr:to>
    <xdr:sp macro="" textlink="">
      <xdr:nvSpPr>
        <xdr:cNvPr id="66" name="Text Box 20">
          <a:extLst>
            <a:ext uri="{FF2B5EF4-FFF2-40B4-BE49-F238E27FC236}">
              <a16:creationId xmlns:a16="http://schemas.microsoft.com/office/drawing/2014/main" id="{4B27E149-8581-6AD1-8BC2-73E947485BCB}"/>
            </a:ext>
          </a:extLst>
        </xdr:cNvPr>
        <xdr:cNvSpPr txBox="1"/>
      </xdr:nvSpPr>
      <xdr:spPr bwMode="auto">
        <a:xfrm>
          <a:off x="6181744" y="16906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15</xdr:col>
      <xdr:colOff>371698</xdr:colOff>
      <xdr:row>71</xdr:row>
      <xdr:rowOff>0</xdr:rowOff>
    </xdr:from>
    <xdr:to>
      <xdr:col>15</xdr:col>
      <xdr:colOff>942640</xdr:colOff>
      <xdr:row>71</xdr:row>
      <xdr:rowOff>0</xdr:rowOff>
    </xdr:to>
    <xdr:sp macro="" textlink="">
      <xdr:nvSpPr>
        <xdr:cNvPr id="67" name="Text Box 21">
          <a:extLst>
            <a:ext uri="{FF2B5EF4-FFF2-40B4-BE49-F238E27FC236}">
              <a16:creationId xmlns:a16="http://schemas.microsoft.com/office/drawing/2014/main" id="{E6E9AF39-6E35-C4D9-D312-BA6AE3A319C8}"/>
            </a:ext>
          </a:extLst>
        </xdr:cNvPr>
        <xdr:cNvSpPr txBox="1"/>
      </xdr:nvSpPr>
      <xdr:spPr bwMode="auto">
        <a:xfrm>
          <a:off x="10658698" y="16906875"/>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1656290</xdr:colOff>
      <xdr:row>74</xdr:row>
      <xdr:rowOff>0</xdr:rowOff>
    </xdr:from>
    <xdr:to>
      <xdr:col>13</xdr:col>
      <xdr:colOff>2248998</xdr:colOff>
      <xdr:row>74</xdr:row>
      <xdr:rowOff>0</xdr:rowOff>
    </xdr:to>
    <xdr:sp macro="" textlink="">
      <xdr:nvSpPr>
        <xdr:cNvPr id="68" name="Text Box 22">
          <a:extLst>
            <a:ext uri="{FF2B5EF4-FFF2-40B4-BE49-F238E27FC236}">
              <a16:creationId xmlns:a16="http://schemas.microsoft.com/office/drawing/2014/main" id="{ECC9A481-AFA6-839D-915C-9D286DCAA2CA}"/>
            </a:ext>
          </a:extLst>
        </xdr:cNvPr>
        <xdr:cNvSpPr txBox="1"/>
      </xdr:nvSpPr>
      <xdr:spPr bwMode="auto">
        <a:xfrm>
          <a:off x="9600140" y="176212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69" name="Text Box 23">
          <a:extLst>
            <a:ext uri="{FF2B5EF4-FFF2-40B4-BE49-F238E27FC236}">
              <a16:creationId xmlns:a16="http://schemas.microsoft.com/office/drawing/2014/main" id="{94373A88-ACE1-9C37-6240-0F2EC72FF4B4}"/>
            </a:ext>
          </a:extLst>
        </xdr:cNvPr>
        <xdr:cNvSpPr txBox="1"/>
      </xdr:nvSpPr>
      <xdr:spPr bwMode="auto">
        <a:xfrm>
          <a:off x="10285512" y="169068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70" name="Text Box 24">
          <a:extLst>
            <a:ext uri="{FF2B5EF4-FFF2-40B4-BE49-F238E27FC236}">
              <a16:creationId xmlns:a16="http://schemas.microsoft.com/office/drawing/2014/main" id="{CB524220-AB12-5C2D-4E12-98C4FE128D17}"/>
            </a:ext>
          </a:extLst>
        </xdr:cNvPr>
        <xdr:cNvSpPr txBox="1"/>
      </xdr:nvSpPr>
      <xdr:spPr bwMode="auto">
        <a:xfrm>
          <a:off x="9602502" y="17621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71" name="Text Box 25">
          <a:extLst>
            <a:ext uri="{FF2B5EF4-FFF2-40B4-BE49-F238E27FC236}">
              <a16:creationId xmlns:a16="http://schemas.microsoft.com/office/drawing/2014/main" id="{A1AF4CFE-16A0-0445-FF94-BB5E35A13DF1}"/>
            </a:ext>
          </a:extLst>
        </xdr:cNvPr>
        <xdr:cNvSpPr txBox="1"/>
      </xdr:nvSpPr>
      <xdr:spPr bwMode="auto">
        <a:xfrm>
          <a:off x="10285512" y="169068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72" name="Text Box 26">
          <a:extLst>
            <a:ext uri="{FF2B5EF4-FFF2-40B4-BE49-F238E27FC236}">
              <a16:creationId xmlns:a16="http://schemas.microsoft.com/office/drawing/2014/main" id="{4D396C5F-FE9F-8CAF-5734-5AB8440012B3}"/>
            </a:ext>
          </a:extLst>
        </xdr:cNvPr>
        <xdr:cNvSpPr txBox="1"/>
      </xdr:nvSpPr>
      <xdr:spPr bwMode="auto">
        <a:xfrm>
          <a:off x="9602502" y="17621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47</xdr:row>
      <xdr:rowOff>0</xdr:rowOff>
    </xdr:from>
    <xdr:to>
      <xdr:col>9</xdr:col>
      <xdr:colOff>180975</xdr:colOff>
      <xdr:row>47</xdr:row>
      <xdr:rowOff>0</xdr:rowOff>
    </xdr:to>
    <xdr:sp macro="" textlink="">
      <xdr:nvSpPr>
        <xdr:cNvPr id="73" name="Text Box 27">
          <a:extLst>
            <a:ext uri="{FF2B5EF4-FFF2-40B4-BE49-F238E27FC236}">
              <a16:creationId xmlns:a16="http://schemas.microsoft.com/office/drawing/2014/main" id="{8B1EDE31-7FBD-6C0A-586C-12001784ECC6}"/>
            </a:ext>
          </a:extLst>
        </xdr:cNvPr>
        <xdr:cNvSpPr txBox="1"/>
      </xdr:nvSpPr>
      <xdr:spPr bwMode="auto">
        <a:xfrm>
          <a:off x="6181744" y="11191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56</xdr:row>
      <xdr:rowOff>0</xdr:rowOff>
    </xdr:from>
    <xdr:to>
      <xdr:col>15</xdr:col>
      <xdr:colOff>467134</xdr:colOff>
      <xdr:row>56</xdr:row>
      <xdr:rowOff>0</xdr:rowOff>
    </xdr:to>
    <xdr:sp macro="" textlink="">
      <xdr:nvSpPr>
        <xdr:cNvPr id="74" name="Text Box 28">
          <a:extLst>
            <a:ext uri="{FF2B5EF4-FFF2-40B4-BE49-F238E27FC236}">
              <a16:creationId xmlns:a16="http://schemas.microsoft.com/office/drawing/2014/main" id="{A772CD22-8E88-43EC-6C93-7875DE534620}"/>
            </a:ext>
          </a:extLst>
        </xdr:cNvPr>
        <xdr:cNvSpPr txBox="1"/>
      </xdr:nvSpPr>
      <xdr:spPr bwMode="auto">
        <a:xfrm>
          <a:off x="10285512" y="13335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56</xdr:row>
      <xdr:rowOff>0</xdr:rowOff>
    </xdr:from>
    <xdr:to>
      <xdr:col>15</xdr:col>
      <xdr:colOff>467134</xdr:colOff>
      <xdr:row>56</xdr:row>
      <xdr:rowOff>0</xdr:rowOff>
    </xdr:to>
    <xdr:sp macro="" textlink="">
      <xdr:nvSpPr>
        <xdr:cNvPr id="75" name="Text Box 29">
          <a:extLst>
            <a:ext uri="{FF2B5EF4-FFF2-40B4-BE49-F238E27FC236}">
              <a16:creationId xmlns:a16="http://schemas.microsoft.com/office/drawing/2014/main" id="{7BD2489C-4715-9521-2B46-A4284DEC25E2}"/>
            </a:ext>
          </a:extLst>
        </xdr:cNvPr>
        <xdr:cNvSpPr txBox="1"/>
      </xdr:nvSpPr>
      <xdr:spPr bwMode="auto">
        <a:xfrm>
          <a:off x="10285512" y="13335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56</xdr:row>
      <xdr:rowOff>0</xdr:rowOff>
    </xdr:from>
    <xdr:to>
      <xdr:col>15</xdr:col>
      <xdr:colOff>467134</xdr:colOff>
      <xdr:row>56</xdr:row>
      <xdr:rowOff>0</xdr:rowOff>
    </xdr:to>
    <xdr:sp macro="" textlink="">
      <xdr:nvSpPr>
        <xdr:cNvPr id="76" name="Text Box 30">
          <a:extLst>
            <a:ext uri="{FF2B5EF4-FFF2-40B4-BE49-F238E27FC236}">
              <a16:creationId xmlns:a16="http://schemas.microsoft.com/office/drawing/2014/main" id="{087E4FF5-158F-37C6-656F-01B8CDDB2EBD}"/>
            </a:ext>
          </a:extLst>
        </xdr:cNvPr>
        <xdr:cNvSpPr txBox="1"/>
      </xdr:nvSpPr>
      <xdr:spPr bwMode="auto">
        <a:xfrm>
          <a:off x="10285512" y="13335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56</xdr:row>
      <xdr:rowOff>0</xdr:rowOff>
    </xdr:from>
    <xdr:to>
      <xdr:col>19</xdr:col>
      <xdr:colOff>323980</xdr:colOff>
      <xdr:row>56</xdr:row>
      <xdr:rowOff>0</xdr:rowOff>
    </xdr:to>
    <xdr:sp macro="" textlink="">
      <xdr:nvSpPr>
        <xdr:cNvPr id="77" name="Text Box 31">
          <a:extLst>
            <a:ext uri="{FF2B5EF4-FFF2-40B4-BE49-F238E27FC236}">
              <a16:creationId xmlns:a16="http://schemas.microsoft.com/office/drawing/2014/main" id="{395971DE-C75D-D5E9-936B-10E689B5BBF2}"/>
            </a:ext>
          </a:extLst>
        </xdr:cNvPr>
        <xdr:cNvSpPr txBox="1"/>
      </xdr:nvSpPr>
      <xdr:spPr bwMode="auto">
        <a:xfrm>
          <a:off x="12525189" y="133350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70</xdr:row>
      <xdr:rowOff>0</xdr:rowOff>
    </xdr:from>
    <xdr:to>
      <xdr:col>13</xdr:col>
      <xdr:colOff>2295097</xdr:colOff>
      <xdr:row>70</xdr:row>
      <xdr:rowOff>0</xdr:rowOff>
    </xdr:to>
    <xdr:sp macro="" textlink="">
      <xdr:nvSpPr>
        <xdr:cNvPr id="78" name="Text Box 32">
          <a:extLst>
            <a:ext uri="{FF2B5EF4-FFF2-40B4-BE49-F238E27FC236}">
              <a16:creationId xmlns:a16="http://schemas.microsoft.com/office/drawing/2014/main" id="{C5E90CC4-FDC7-025B-54EA-F012D27FACC0}"/>
            </a:ext>
          </a:extLst>
        </xdr:cNvPr>
        <xdr:cNvSpPr txBox="1"/>
      </xdr:nvSpPr>
      <xdr:spPr bwMode="auto">
        <a:xfrm>
          <a:off x="9599675" y="1666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70</xdr:row>
      <xdr:rowOff>0</xdr:rowOff>
    </xdr:from>
    <xdr:to>
      <xdr:col>10</xdr:col>
      <xdr:colOff>1553394</xdr:colOff>
      <xdr:row>70</xdr:row>
      <xdr:rowOff>0</xdr:rowOff>
    </xdr:to>
    <xdr:sp macro="" textlink="">
      <xdr:nvSpPr>
        <xdr:cNvPr id="79" name="Text Box 33">
          <a:extLst>
            <a:ext uri="{FF2B5EF4-FFF2-40B4-BE49-F238E27FC236}">
              <a16:creationId xmlns:a16="http://schemas.microsoft.com/office/drawing/2014/main" id="{E1A0F8D8-C534-8A30-6E83-25CF67C5066B}"/>
            </a:ext>
          </a:extLst>
        </xdr:cNvPr>
        <xdr:cNvSpPr txBox="1"/>
      </xdr:nvSpPr>
      <xdr:spPr bwMode="auto">
        <a:xfrm>
          <a:off x="7543130" y="166687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80" name="Text Box 34">
          <a:extLst>
            <a:ext uri="{FF2B5EF4-FFF2-40B4-BE49-F238E27FC236}">
              <a16:creationId xmlns:a16="http://schemas.microsoft.com/office/drawing/2014/main" id="{C9FA25F1-F781-8D06-9A36-A899396BE018}"/>
            </a:ext>
          </a:extLst>
        </xdr:cNvPr>
        <xdr:cNvSpPr txBox="1"/>
      </xdr:nvSpPr>
      <xdr:spPr bwMode="auto">
        <a:xfrm>
          <a:off x="9602502" y="1666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81" name="Text Box 35">
          <a:extLst>
            <a:ext uri="{FF2B5EF4-FFF2-40B4-BE49-F238E27FC236}">
              <a16:creationId xmlns:a16="http://schemas.microsoft.com/office/drawing/2014/main" id="{7345AA73-C736-E517-AE11-3FFAB13A916A}"/>
            </a:ext>
          </a:extLst>
        </xdr:cNvPr>
        <xdr:cNvSpPr txBox="1"/>
      </xdr:nvSpPr>
      <xdr:spPr bwMode="auto">
        <a:xfrm>
          <a:off x="9602502" y="1666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82" name="Text Box 36">
          <a:extLst>
            <a:ext uri="{FF2B5EF4-FFF2-40B4-BE49-F238E27FC236}">
              <a16:creationId xmlns:a16="http://schemas.microsoft.com/office/drawing/2014/main" id="{45AA349A-E62D-61E8-B409-012AA39D2FDE}"/>
            </a:ext>
          </a:extLst>
        </xdr:cNvPr>
        <xdr:cNvSpPr txBox="1"/>
      </xdr:nvSpPr>
      <xdr:spPr bwMode="auto">
        <a:xfrm>
          <a:off x="9602502" y="1666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56</xdr:row>
      <xdr:rowOff>0</xdr:rowOff>
    </xdr:from>
    <xdr:to>
      <xdr:col>9</xdr:col>
      <xdr:colOff>180975</xdr:colOff>
      <xdr:row>56</xdr:row>
      <xdr:rowOff>0</xdr:rowOff>
    </xdr:to>
    <xdr:sp macro="" textlink="">
      <xdr:nvSpPr>
        <xdr:cNvPr id="83" name="Text Box 37">
          <a:extLst>
            <a:ext uri="{FF2B5EF4-FFF2-40B4-BE49-F238E27FC236}">
              <a16:creationId xmlns:a16="http://schemas.microsoft.com/office/drawing/2014/main" id="{D051890D-38C8-107A-3416-0AB732689D80}"/>
            </a:ext>
          </a:extLst>
        </xdr:cNvPr>
        <xdr:cNvSpPr txBox="1"/>
      </xdr:nvSpPr>
      <xdr:spPr bwMode="auto">
        <a:xfrm>
          <a:off x="6181744" y="13335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70</xdr:row>
      <xdr:rowOff>0</xdr:rowOff>
    </xdr:from>
    <xdr:to>
      <xdr:col>9</xdr:col>
      <xdr:colOff>180975</xdr:colOff>
      <xdr:row>70</xdr:row>
      <xdr:rowOff>0</xdr:rowOff>
    </xdr:to>
    <xdr:sp macro="" textlink="">
      <xdr:nvSpPr>
        <xdr:cNvPr id="84" name="Text Box 38">
          <a:extLst>
            <a:ext uri="{FF2B5EF4-FFF2-40B4-BE49-F238E27FC236}">
              <a16:creationId xmlns:a16="http://schemas.microsoft.com/office/drawing/2014/main" id="{C78831BC-780F-2FA5-BB60-BCDBBF48FA8E}"/>
            </a:ext>
          </a:extLst>
        </xdr:cNvPr>
        <xdr:cNvSpPr txBox="1"/>
      </xdr:nvSpPr>
      <xdr:spPr bwMode="auto">
        <a:xfrm>
          <a:off x="6181744" y="16668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1085850</xdr:colOff>
      <xdr:row>43</xdr:row>
      <xdr:rowOff>180975</xdr:rowOff>
    </xdr:from>
    <xdr:to>
      <xdr:col>14</xdr:col>
      <xdr:colOff>3124200</xdr:colOff>
      <xdr:row>50</xdr:row>
      <xdr:rowOff>123825</xdr:rowOff>
    </xdr:to>
    <xdr:sp macro="" textlink="">
      <xdr:nvSpPr>
        <xdr:cNvPr id="85"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7543800" y="10420350"/>
          <a:ext cx="2743200" cy="16097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9544</xdr:colOff>
      <xdr:row>74</xdr:row>
      <xdr:rowOff>0</xdr:rowOff>
    </xdr:from>
    <xdr:to>
      <xdr:col>9</xdr:col>
      <xdr:colOff>180975</xdr:colOff>
      <xdr:row>74</xdr:row>
      <xdr:rowOff>0</xdr:rowOff>
    </xdr:to>
    <xdr:sp macro="" textlink="">
      <xdr:nvSpPr>
        <xdr:cNvPr id="86" name="Text Box 40">
          <a:extLst>
            <a:ext uri="{FF2B5EF4-FFF2-40B4-BE49-F238E27FC236}">
              <a16:creationId xmlns:a16="http://schemas.microsoft.com/office/drawing/2014/main" id="{ACF755AB-8430-1E51-5279-56F533EEA1A7}"/>
            </a:ext>
          </a:extLst>
        </xdr:cNvPr>
        <xdr:cNvSpPr txBox="1"/>
      </xdr:nvSpPr>
      <xdr:spPr bwMode="auto">
        <a:xfrm>
          <a:off x="6181744" y="17621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87" name="Text Box 41">
          <a:extLst>
            <a:ext uri="{FF2B5EF4-FFF2-40B4-BE49-F238E27FC236}">
              <a16:creationId xmlns:a16="http://schemas.microsoft.com/office/drawing/2014/main" id="{EB2D51A2-F3B5-FD16-4E74-C4E066F3916F}"/>
            </a:ext>
          </a:extLst>
        </xdr:cNvPr>
        <xdr:cNvSpPr txBox="1"/>
      </xdr:nvSpPr>
      <xdr:spPr bwMode="auto">
        <a:xfrm>
          <a:off x="10285512" y="176212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88" name="Text Box 42">
          <a:extLst>
            <a:ext uri="{FF2B5EF4-FFF2-40B4-BE49-F238E27FC236}">
              <a16:creationId xmlns:a16="http://schemas.microsoft.com/office/drawing/2014/main" id="{B572A867-3C8D-5180-4F31-5036E1ACFB26}"/>
            </a:ext>
          </a:extLst>
        </xdr:cNvPr>
        <xdr:cNvSpPr txBox="1"/>
      </xdr:nvSpPr>
      <xdr:spPr bwMode="auto">
        <a:xfrm>
          <a:off x="10285512" y="176212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89" name="Text Box 43">
          <a:extLst>
            <a:ext uri="{FF2B5EF4-FFF2-40B4-BE49-F238E27FC236}">
              <a16:creationId xmlns:a16="http://schemas.microsoft.com/office/drawing/2014/main" id="{9E178FE3-773B-1420-42B8-45DA23836D48}"/>
            </a:ext>
          </a:extLst>
        </xdr:cNvPr>
        <xdr:cNvSpPr txBox="1"/>
      </xdr:nvSpPr>
      <xdr:spPr bwMode="auto">
        <a:xfrm>
          <a:off x="10285512" y="176212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74</xdr:row>
      <xdr:rowOff>0</xdr:rowOff>
    </xdr:from>
    <xdr:to>
      <xdr:col>19</xdr:col>
      <xdr:colOff>323980</xdr:colOff>
      <xdr:row>74</xdr:row>
      <xdr:rowOff>0</xdr:rowOff>
    </xdr:to>
    <xdr:sp macro="" textlink="">
      <xdr:nvSpPr>
        <xdr:cNvPr id="90" name="Text Box 44">
          <a:extLst>
            <a:ext uri="{FF2B5EF4-FFF2-40B4-BE49-F238E27FC236}">
              <a16:creationId xmlns:a16="http://schemas.microsoft.com/office/drawing/2014/main" id="{672B38B8-4CBD-1990-11AE-B452347E9190}"/>
            </a:ext>
          </a:extLst>
        </xdr:cNvPr>
        <xdr:cNvSpPr txBox="1"/>
      </xdr:nvSpPr>
      <xdr:spPr bwMode="auto">
        <a:xfrm>
          <a:off x="12525189" y="176212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74</xdr:row>
      <xdr:rowOff>0</xdr:rowOff>
    </xdr:from>
    <xdr:to>
      <xdr:col>9</xdr:col>
      <xdr:colOff>180975</xdr:colOff>
      <xdr:row>74</xdr:row>
      <xdr:rowOff>0</xdr:rowOff>
    </xdr:to>
    <xdr:sp macro="" textlink="">
      <xdr:nvSpPr>
        <xdr:cNvPr id="91" name="Text Box 50">
          <a:extLst>
            <a:ext uri="{FF2B5EF4-FFF2-40B4-BE49-F238E27FC236}">
              <a16:creationId xmlns:a16="http://schemas.microsoft.com/office/drawing/2014/main" id="{803E0368-2A15-E359-2A28-C50EA1870574}"/>
            </a:ext>
          </a:extLst>
        </xdr:cNvPr>
        <xdr:cNvSpPr txBox="1"/>
      </xdr:nvSpPr>
      <xdr:spPr bwMode="auto">
        <a:xfrm>
          <a:off x="6181744" y="17621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92" name="Text Box 1">
          <a:extLst>
            <a:ext uri="{FF2B5EF4-FFF2-40B4-BE49-F238E27FC236}">
              <a16:creationId xmlns:a16="http://schemas.microsoft.com/office/drawing/2014/main" id="{22146968-06C1-D41E-3AB2-5E01DA53B7A7}"/>
            </a:ext>
          </a:extLst>
        </xdr:cNvPr>
        <xdr:cNvSpPr txBox="1"/>
      </xdr:nvSpPr>
      <xdr:spPr bwMode="auto">
        <a:xfrm>
          <a:off x="10285512" y="4762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93" name="Text Box 2">
          <a:extLst>
            <a:ext uri="{FF2B5EF4-FFF2-40B4-BE49-F238E27FC236}">
              <a16:creationId xmlns:a16="http://schemas.microsoft.com/office/drawing/2014/main" id="{40EF1432-84FE-0A8B-99D4-312F0AB9D310}"/>
            </a:ext>
          </a:extLst>
        </xdr:cNvPr>
        <xdr:cNvSpPr txBox="1"/>
      </xdr:nvSpPr>
      <xdr:spPr bwMode="auto">
        <a:xfrm>
          <a:off x="10285512" y="4762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94" name="Text Box 3">
          <a:extLst>
            <a:ext uri="{FF2B5EF4-FFF2-40B4-BE49-F238E27FC236}">
              <a16:creationId xmlns:a16="http://schemas.microsoft.com/office/drawing/2014/main" id="{4A2AE8E9-1A0F-C1E3-647A-0EF78D1C0E7C}"/>
            </a:ext>
          </a:extLst>
        </xdr:cNvPr>
        <xdr:cNvSpPr txBox="1"/>
      </xdr:nvSpPr>
      <xdr:spPr bwMode="auto">
        <a:xfrm>
          <a:off x="10285512" y="4762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2</xdr:row>
      <xdr:rowOff>0</xdr:rowOff>
    </xdr:from>
    <xdr:to>
      <xdr:col>19</xdr:col>
      <xdr:colOff>323980</xdr:colOff>
      <xdr:row>2</xdr:row>
      <xdr:rowOff>0</xdr:rowOff>
    </xdr:to>
    <xdr:sp macro="" textlink="">
      <xdr:nvSpPr>
        <xdr:cNvPr id="95" name="Text Box 4">
          <a:extLst>
            <a:ext uri="{FF2B5EF4-FFF2-40B4-BE49-F238E27FC236}">
              <a16:creationId xmlns:a16="http://schemas.microsoft.com/office/drawing/2014/main" id="{5DB8EFF1-CAA7-718E-3324-97DEF74AD023}"/>
            </a:ext>
          </a:extLst>
        </xdr:cNvPr>
        <xdr:cNvSpPr txBox="1"/>
      </xdr:nvSpPr>
      <xdr:spPr bwMode="auto">
        <a:xfrm>
          <a:off x="12525189" y="4762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2</xdr:row>
      <xdr:rowOff>0</xdr:rowOff>
    </xdr:from>
    <xdr:to>
      <xdr:col>13</xdr:col>
      <xdr:colOff>2295097</xdr:colOff>
      <xdr:row>2</xdr:row>
      <xdr:rowOff>0</xdr:rowOff>
    </xdr:to>
    <xdr:sp macro="" textlink="">
      <xdr:nvSpPr>
        <xdr:cNvPr id="96" name="Text Box 5">
          <a:extLst>
            <a:ext uri="{FF2B5EF4-FFF2-40B4-BE49-F238E27FC236}">
              <a16:creationId xmlns:a16="http://schemas.microsoft.com/office/drawing/2014/main" id="{655715BA-2D9C-004B-85E2-0062611AED23}"/>
            </a:ext>
          </a:extLst>
        </xdr:cNvPr>
        <xdr:cNvSpPr txBox="1"/>
      </xdr:nvSpPr>
      <xdr:spPr bwMode="auto">
        <a:xfrm>
          <a:off x="9599675" y="4762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2</xdr:row>
      <xdr:rowOff>0</xdr:rowOff>
    </xdr:from>
    <xdr:to>
      <xdr:col>10</xdr:col>
      <xdr:colOff>1553394</xdr:colOff>
      <xdr:row>2</xdr:row>
      <xdr:rowOff>0</xdr:rowOff>
    </xdr:to>
    <xdr:sp macro="" textlink="">
      <xdr:nvSpPr>
        <xdr:cNvPr id="97" name="Text Box 6">
          <a:extLst>
            <a:ext uri="{FF2B5EF4-FFF2-40B4-BE49-F238E27FC236}">
              <a16:creationId xmlns:a16="http://schemas.microsoft.com/office/drawing/2014/main" id="{238825B7-9FBA-9260-9C6A-275FB2C21AD6}"/>
            </a:ext>
          </a:extLst>
        </xdr:cNvPr>
        <xdr:cNvSpPr txBox="1"/>
      </xdr:nvSpPr>
      <xdr:spPr bwMode="auto">
        <a:xfrm>
          <a:off x="7543130" y="4762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98" name="Text Box 7">
          <a:extLst>
            <a:ext uri="{FF2B5EF4-FFF2-40B4-BE49-F238E27FC236}">
              <a16:creationId xmlns:a16="http://schemas.microsoft.com/office/drawing/2014/main" id="{286160A0-66C5-54F9-77C9-D925B5D99711}"/>
            </a:ext>
          </a:extLst>
        </xdr:cNvPr>
        <xdr:cNvSpPr txBox="1"/>
      </xdr:nvSpPr>
      <xdr:spPr bwMode="auto">
        <a:xfrm>
          <a:off x="9602502" y="476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99" name="Text Box 8">
          <a:extLst>
            <a:ext uri="{FF2B5EF4-FFF2-40B4-BE49-F238E27FC236}">
              <a16:creationId xmlns:a16="http://schemas.microsoft.com/office/drawing/2014/main" id="{591BFB03-B86D-DDE7-9BE9-7B2F217CAD14}"/>
            </a:ext>
          </a:extLst>
        </xdr:cNvPr>
        <xdr:cNvSpPr txBox="1"/>
      </xdr:nvSpPr>
      <xdr:spPr bwMode="auto">
        <a:xfrm>
          <a:off x="9602502" y="476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100" name="Text Box 9">
          <a:extLst>
            <a:ext uri="{FF2B5EF4-FFF2-40B4-BE49-F238E27FC236}">
              <a16:creationId xmlns:a16="http://schemas.microsoft.com/office/drawing/2014/main" id="{6AE8207B-6D50-30D1-9278-E501EF5297BB}"/>
            </a:ext>
          </a:extLst>
        </xdr:cNvPr>
        <xdr:cNvSpPr txBox="1"/>
      </xdr:nvSpPr>
      <xdr:spPr bwMode="auto">
        <a:xfrm>
          <a:off x="9602502" y="476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2</xdr:row>
      <xdr:rowOff>0</xdr:rowOff>
    </xdr:from>
    <xdr:to>
      <xdr:col>9</xdr:col>
      <xdr:colOff>180975</xdr:colOff>
      <xdr:row>2</xdr:row>
      <xdr:rowOff>0</xdr:rowOff>
    </xdr:to>
    <xdr:sp macro="" textlink="">
      <xdr:nvSpPr>
        <xdr:cNvPr id="101" name="Text Box 10">
          <a:extLst>
            <a:ext uri="{FF2B5EF4-FFF2-40B4-BE49-F238E27FC236}">
              <a16:creationId xmlns:a16="http://schemas.microsoft.com/office/drawing/2014/main" id="{7AD419B8-D887-4351-8553-E151669E57E2}"/>
            </a:ext>
          </a:extLst>
        </xdr:cNvPr>
        <xdr:cNvSpPr txBox="1"/>
      </xdr:nvSpPr>
      <xdr:spPr bwMode="auto">
        <a:xfrm>
          <a:off x="6181744" y="476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02" name="Text Box 11">
          <a:extLst>
            <a:ext uri="{FF2B5EF4-FFF2-40B4-BE49-F238E27FC236}">
              <a16:creationId xmlns:a16="http://schemas.microsoft.com/office/drawing/2014/main" id="{FAAB3A9E-BC82-6263-40B5-20FC4CBD27BD}"/>
            </a:ext>
          </a:extLst>
        </xdr:cNvPr>
        <xdr:cNvSpPr txBox="1"/>
      </xdr:nvSpPr>
      <xdr:spPr bwMode="auto">
        <a:xfrm>
          <a:off x="10285512" y="169068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03" name="Text Box 12">
          <a:extLst>
            <a:ext uri="{FF2B5EF4-FFF2-40B4-BE49-F238E27FC236}">
              <a16:creationId xmlns:a16="http://schemas.microsoft.com/office/drawing/2014/main" id="{3A594E88-94BD-192C-83E8-F86A630FC503}"/>
            </a:ext>
          </a:extLst>
        </xdr:cNvPr>
        <xdr:cNvSpPr txBox="1"/>
      </xdr:nvSpPr>
      <xdr:spPr bwMode="auto">
        <a:xfrm>
          <a:off x="10285512" y="169068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04" name="Text Box 13">
          <a:extLst>
            <a:ext uri="{FF2B5EF4-FFF2-40B4-BE49-F238E27FC236}">
              <a16:creationId xmlns:a16="http://schemas.microsoft.com/office/drawing/2014/main" id="{8FF0975B-A517-680C-ECA4-644223BB0140}"/>
            </a:ext>
          </a:extLst>
        </xdr:cNvPr>
        <xdr:cNvSpPr txBox="1"/>
      </xdr:nvSpPr>
      <xdr:spPr bwMode="auto">
        <a:xfrm>
          <a:off x="10285512" y="169068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71</xdr:row>
      <xdr:rowOff>0</xdr:rowOff>
    </xdr:from>
    <xdr:to>
      <xdr:col>19</xdr:col>
      <xdr:colOff>323980</xdr:colOff>
      <xdr:row>71</xdr:row>
      <xdr:rowOff>0</xdr:rowOff>
    </xdr:to>
    <xdr:sp macro="" textlink="">
      <xdr:nvSpPr>
        <xdr:cNvPr id="105" name="Text Box 14">
          <a:extLst>
            <a:ext uri="{FF2B5EF4-FFF2-40B4-BE49-F238E27FC236}">
              <a16:creationId xmlns:a16="http://schemas.microsoft.com/office/drawing/2014/main" id="{28975C07-ECC5-2CEA-2424-4AE52DDA31C2}"/>
            </a:ext>
          </a:extLst>
        </xdr:cNvPr>
        <xdr:cNvSpPr txBox="1"/>
      </xdr:nvSpPr>
      <xdr:spPr bwMode="auto">
        <a:xfrm>
          <a:off x="12525189" y="16906875"/>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74</xdr:row>
      <xdr:rowOff>0</xdr:rowOff>
    </xdr:from>
    <xdr:to>
      <xdr:col>13</xdr:col>
      <xdr:colOff>2295097</xdr:colOff>
      <xdr:row>74</xdr:row>
      <xdr:rowOff>0</xdr:rowOff>
    </xdr:to>
    <xdr:sp macro="" textlink="">
      <xdr:nvSpPr>
        <xdr:cNvPr id="106" name="Text Box 15">
          <a:extLst>
            <a:ext uri="{FF2B5EF4-FFF2-40B4-BE49-F238E27FC236}">
              <a16:creationId xmlns:a16="http://schemas.microsoft.com/office/drawing/2014/main" id="{B826C4A1-011D-7CD9-95C7-86539FBC5244}"/>
            </a:ext>
          </a:extLst>
        </xdr:cNvPr>
        <xdr:cNvSpPr txBox="1"/>
      </xdr:nvSpPr>
      <xdr:spPr bwMode="auto">
        <a:xfrm>
          <a:off x="9599675" y="176212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74</xdr:row>
      <xdr:rowOff>0</xdr:rowOff>
    </xdr:from>
    <xdr:to>
      <xdr:col>10</xdr:col>
      <xdr:colOff>1553394</xdr:colOff>
      <xdr:row>74</xdr:row>
      <xdr:rowOff>0</xdr:rowOff>
    </xdr:to>
    <xdr:sp macro="" textlink="">
      <xdr:nvSpPr>
        <xdr:cNvPr id="107" name="Text Box 16">
          <a:extLst>
            <a:ext uri="{FF2B5EF4-FFF2-40B4-BE49-F238E27FC236}">
              <a16:creationId xmlns:a16="http://schemas.microsoft.com/office/drawing/2014/main" id="{86E0BBAD-2379-7E1F-1380-1A2C609E4C92}"/>
            </a:ext>
          </a:extLst>
        </xdr:cNvPr>
        <xdr:cNvSpPr txBox="1"/>
      </xdr:nvSpPr>
      <xdr:spPr bwMode="auto">
        <a:xfrm>
          <a:off x="7543130" y="176212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08" name="Text Box 17">
          <a:extLst>
            <a:ext uri="{FF2B5EF4-FFF2-40B4-BE49-F238E27FC236}">
              <a16:creationId xmlns:a16="http://schemas.microsoft.com/office/drawing/2014/main" id="{77B2A567-C472-6451-8D06-AE69CF8C4F13}"/>
            </a:ext>
          </a:extLst>
        </xdr:cNvPr>
        <xdr:cNvSpPr txBox="1"/>
      </xdr:nvSpPr>
      <xdr:spPr bwMode="auto">
        <a:xfrm>
          <a:off x="9602502" y="17621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09" name="Text Box 18">
          <a:extLst>
            <a:ext uri="{FF2B5EF4-FFF2-40B4-BE49-F238E27FC236}">
              <a16:creationId xmlns:a16="http://schemas.microsoft.com/office/drawing/2014/main" id="{D6B2EF56-3048-EDBA-1677-58F2423FC83C}"/>
            </a:ext>
          </a:extLst>
        </xdr:cNvPr>
        <xdr:cNvSpPr txBox="1"/>
      </xdr:nvSpPr>
      <xdr:spPr bwMode="auto">
        <a:xfrm>
          <a:off x="9602502" y="17621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10" name="Text Box 19">
          <a:extLst>
            <a:ext uri="{FF2B5EF4-FFF2-40B4-BE49-F238E27FC236}">
              <a16:creationId xmlns:a16="http://schemas.microsoft.com/office/drawing/2014/main" id="{ED00C136-0842-9BA0-AB25-859EA0E0EF42}"/>
            </a:ext>
          </a:extLst>
        </xdr:cNvPr>
        <xdr:cNvSpPr txBox="1"/>
      </xdr:nvSpPr>
      <xdr:spPr bwMode="auto">
        <a:xfrm>
          <a:off x="9602502" y="17621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71</xdr:row>
      <xdr:rowOff>0</xdr:rowOff>
    </xdr:from>
    <xdr:to>
      <xdr:col>9</xdr:col>
      <xdr:colOff>180975</xdr:colOff>
      <xdr:row>71</xdr:row>
      <xdr:rowOff>0</xdr:rowOff>
    </xdr:to>
    <xdr:sp macro="" textlink="">
      <xdr:nvSpPr>
        <xdr:cNvPr id="111" name="Text Box 20">
          <a:extLst>
            <a:ext uri="{FF2B5EF4-FFF2-40B4-BE49-F238E27FC236}">
              <a16:creationId xmlns:a16="http://schemas.microsoft.com/office/drawing/2014/main" id="{EF61F9CA-0D3C-A489-F56E-46B2D673118E}"/>
            </a:ext>
          </a:extLst>
        </xdr:cNvPr>
        <xdr:cNvSpPr txBox="1"/>
      </xdr:nvSpPr>
      <xdr:spPr bwMode="auto">
        <a:xfrm>
          <a:off x="6181744" y="16906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15</xdr:col>
      <xdr:colOff>371698</xdr:colOff>
      <xdr:row>71</xdr:row>
      <xdr:rowOff>0</xdr:rowOff>
    </xdr:from>
    <xdr:to>
      <xdr:col>15</xdr:col>
      <xdr:colOff>942640</xdr:colOff>
      <xdr:row>71</xdr:row>
      <xdr:rowOff>0</xdr:rowOff>
    </xdr:to>
    <xdr:sp macro="" textlink="">
      <xdr:nvSpPr>
        <xdr:cNvPr id="112" name="Text Box 21">
          <a:extLst>
            <a:ext uri="{FF2B5EF4-FFF2-40B4-BE49-F238E27FC236}">
              <a16:creationId xmlns:a16="http://schemas.microsoft.com/office/drawing/2014/main" id="{8894D3D3-A8AC-3A6B-85D2-0D5D66E89A95}"/>
            </a:ext>
          </a:extLst>
        </xdr:cNvPr>
        <xdr:cNvSpPr txBox="1"/>
      </xdr:nvSpPr>
      <xdr:spPr bwMode="auto">
        <a:xfrm>
          <a:off x="10658698" y="16906875"/>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1656290</xdr:colOff>
      <xdr:row>74</xdr:row>
      <xdr:rowOff>0</xdr:rowOff>
    </xdr:from>
    <xdr:to>
      <xdr:col>13</xdr:col>
      <xdr:colOff>2248998</xdr:colOff>
      <xdr:row>74</xdr:row>
      <xdr:rowOff>0</xdr:rowOff>
    </xdr:to>
    <xdr:sp macro="" textlink="">
      <xdr:nvSpPr>
        <xdr:cNvPr id="113" name="Text Box 22">
          <a:extLst>
            <a:ext uri="{FF2B5EF4-FFF2-40B4-BE49-F238E27FC236}">
              <a16:creationId xmlns:a16="http://schemas.microsoft.com/office/drawing/2014/main" id="{6F338D0F-0B62-C17F-58E9-FBD1E25FD0F7}"/>
            </a:ext>
          </a:extLst>
        </xdr:cNvPr>
        <xdr:cNvSpPr txBox="1"/>
      </xdr:nvSpPr>
      <xdr:spPr bwMode="auto">
        <a:xfrm>
          <a:off x="9600140" y="176212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14" name="Text Box 23">
          <a:extLst>
            <a:ext uri="{FF2B5EF4-FFF2-40B4-BE49-F238E27FC236}">
              <a16:creationId xmlns:a16="http://schemas.microsoft.com/office/drawing/2014/main" id="{81AFDC78-4C61-7311-9439-6AFD1FA66D2E}"/>
            </a:ext>
          </a:extLst>
        </xdr:cNvPr>
        <xdr:cNvSpPr txBox="1"/>
      </xdr:nvSpPr>
      <xdr:spPr bwMode="auto">
        <a:xfrm>
          <a:off x="10285512" y="169068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15" name="Text Box 24">
          <a:extLst>
            <a:ext uri="{FF2B5EF4-FFF2-40B4-BE49-F238E27FC236}">
              <a16:creationId xmlns:a16="http://schemas.microsoft.com/office/drawing/2014/main" id="{A948390F-0570-C8A4-46F2-C8EC9CFBA6E3}"/>
            </a:ext>
          </a:extLst>
        </xdr:cNvPr>
        <xdr:cNvSpPr txBox="1"/>
      </xdr:nvSpPr>
      <xdr:spPr bwMode="auto">
        <a:xfrm>
          <a:off x="9602502" y="17621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16" name="Text Box 25">
          <a:extLst>
            <a:ext uri="{FF2B5EF4-FFF2-40B4-BE49-F238E27FC236}">
              <a16:creationId xmlns:a16="http://schemas.microsoft.com/office/drawing/2014/main" id="{B540557E-41E8-9DBD-FE6D-BC66E62CC838}"/>
            </a:ext>
          </a:extLst>
        </xdr:cNvPr>
        <xdr:cNvSpPr txBox="1"/>
      </xdr:nvSpPr>
      <xdr:spPr bwMode="auto">
        <a:xfrm>
          <a:off x="10285512" y="169068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17" name="Text Box 26">
          <a:extLst>
            <a:ext uri="{FF2B5EF4-FFF2-40B4-BE49-F238E27FC236}">
              <a16:creationId xmlns:a16="http://schemas.microsoft.com/office/drawing/2014/main" id="{2CD8838F-85DB-02EB-7699-466956A27F1C}"/>
            </a:ext>
          </a:extLst>
        </xdr:cNvPr>
        <xdr:cNvSpPr txBox="1"/>
      </xdr:nvSpPr>
      <xdr:spPr bwMode="auto">
        <a:xfrm>
          <a:off x="9602502" y="17621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47</xdr:row>
      <xdr:rowOff>0</xdr:rowOff>
    </xdr:from>
    <xdr:to>
      <xdr:col>9</xdr:col>
      <xdr:colOff>180975</xdr:colOff>
      <xdr:row>47</xdr:row>
      <xdr:rowOff>0</xdr:rowOff>
    </xdr:to>
    <xdr:sp macro="" textlink="">
      <xdr:nvSpPr>
        <xdr:cNvPr id="118" name="Text Box 27">
          <a:extLst>
            <a:ext uri="{FF2B5EF4-FFF2-40B4-BE49-F238E27FC236}">
              <a16:creationId xmlns:a16="http://schemas.microsoft.com/office/drawing/2014/main" id="{724138C8-4126-0E3E-40E5-320290870925}"/>
            </a:ext>
          </a:extLst>
        </xdr:cNvPr>
        <xdr:cNvSpPr txBox="1"/>
      </xdr:nvSpPr>
      <xdr:spPr bwMode="auto">
        <a:xfrm>
          <a:off x="6181744" y="11191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55</xdr:row>
      <xdr:rowOff>0</xdr:rowOff>
    </xdr:from>
    <xdr:to>
      <xdr:col>15</xdr:col>
      <xdr:colOff>467134</xdr:colOff>
      <xdr:row>55</xdr:row>
      <xdr:rowOff>0</xdr:rowOff>
    </xdr:to>
    <xdr:sp macro="" textlink="">
      <xdr:nvSpPr>
        <xdr:cNvPr id="119" name="Text Box 28">
          <a:extLst>
            <a:ext uri="{FF2B5EF4-FFF2-40B4-BE49-F238E27FC236}">
              <a16:creationId xmlns:a16="http://schemas.microsoft.com/office/drawing/2014/main" id="{86874A15-288D-2DB6-5169-A9388AFB7B61}"/>
            </a:ext>
          </a:extLst>
        </xdr:cNvPr>
        <xdr:cNvSpPr txBox="1"/>
      </xdr:nvSpPr>
      <xdr:spPr bwMode="auto">
        <a:xfrm>
          <a:off x="10285512" y="130968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55</xdr:row>
      <xdr:rowOff>0</xdr:rowOff>
    </xdr:from>
    <xdr:to>
      <xdr:col>15</xdr:col>
      <xdr:colOff>467134</xdr:colOff>
      <xdr:row>55</xdr:row>
      <xdr:rowOff>0</xdr:rowOff>
    </xdr:to>
    <xdr:sp macro="" textlink="">
      <xdr:nvSpPr>
        <xdr:cNvPr id="120" name="Text Box 29">
          <a:extLst>
            <a:ext uri="{FF2B5EF4-FFF2-40B4-BE49-F238E27FC236}">
              <a16:creationId xmlns:a16="http://schemas.microsoft.com/office/drawing/2014/main" id="{E648C8E7-92AC-AA45-2B2D-49E60A553692}"/>
            </a:ext>
          </a:extLst>
        </xdr:cNvPr>
        <xdr:cNvSpPr txBox="1"/>
      </xdr:nvSpPr>
      <xdr:spPr bwMode="auto">
        <a:xfrm>
          <a:off x="10285512" y="130968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55</xdr:row>
      <xdr:rowOff>0</xdr:rowOff>
    </xdr:from>
    <xdr:to>
      <xdr:col>15</xdr:col>
      <xdr:colOff>467134</xdr:colOff>
      <xdr:row>55</xdr:row>
      <xdr:rowOff>0</xdr:rowOff>
    </xdr:to>
    <xdr:sp macro="" textlink="">
      <xdr:nvSpPr>
        <xdr:cNvPr id="121" name="Text Box 30">
          <a:extLst>
            <a:ext uri="{FF2B5EF4-FFF2-40B4-BE49-F238E27FC236}">
              <a16:creationId xmlns:a16="http://schemas.microsoft.com/office/drawing/2014/main" id="{389BD4A9-C156-7E0D-0887-1CE8A223858B}"/>
            </a:ext>
          </a:extLst>
        </xdr:cNvPr>
        <xdr:cNvSpPr txBox="1"/>
      </xdr:nvSpPr>
      <xdr:spPr bwMode="auto">
        <a:xfrm>
          <a:off x="10285512" y="130968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55</xdr:row>
      <xdr:rowOff>0</xdr:rowOff>
    </xdr:from>
    <xdr:to>
      <xdr:col>19</xdr:col>
      <xdr:colOff>323980</xdr:colOff>
      <xdr:row>55</xdr:row>
      <xdr:rowOff>0</xdr:rowOff>
    </xdr:to>
    <xdr:sp macro="" textlink="">
      <xdr:nvSpPr>
        <xdr:cNvPr id="122" name="Text Box 31">
          <a:extLst>
            <a:ext uri="{FF2B5EF4-FFF2-40B4-BE49-F238E27FC236}">
              <a16:creationId xmlns:a16="http://schemas.microsoft.com/office/drawing/2014/main" id="{678EA985-579B-5F6C-0AF3-A7EC0DB82B83}"/>
            </a:ext>
          </a:extLst>
        </xdr:cNvPr>
        <xdr:cNvSpPr txBox="1"/>
      </xdr:nvSpPr>
      <xdr:spPr bwMode="auto">
        <a:xfrm>
          <a:off x="12525189" y="13096875"/>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70</xdr:row>
      <xdr:rowOff>0</xdr:rowOff>
    </xdr:from>
    <xdr:to>
      <xdr:col>13</xdr:col>
      <xdr:colOff>2295097</xdr:colOff>
      <xdr:row>70</xdr:row>
      <xdr:rowOff>0</xdr:rowOff>
    </xdr:to>
    <xdr:sp macro="" textlink="">
      <xdr:nvSpPr>
        <xdr:cNvPr id="123" name="Text Box 32">
          <a:extLst>
            <a:ext uri="{FF2B5EF4-FFF2-40B4-BE49-F238E27FC236}">
              <a16:creationId xmlns:a16="http://schemas.microsoft.com/office/drawing/2014/main" id="{A8E609E5-911E-A08F-BB2F-5558A2BD61FC}"/>
            </a:ext>
          </a:extLst>
        </xdr:cNvPr>
        <xdr:cNvSpPr txBox="1"/>
      </xdr:nvSpPr>
      <xdr:spPr bwMode="auto">
        <a:xfrm>
          <a:off x="9599675" y="1666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70</xdr:row>
      <xdr:rowOff>0</xdr:rowOff>
    </xdr:from>
    <xdr:to>
      <xdr:col>10</xdr:col>
      <xdr:colOff>1553394</xdr:colOff>
      <xdr:row>70</xdr:row>
      <xdr:rowOff>0</xdr:rowOff>
    </xdr:to>
    <xdr:sp macro="" textlink="">
      <xdr:nvSpPr>
        <xdr:cNvPr id="124" name="Text Box 33">
          <a:extLst>
            <a:ext uri="{FF2B5EF4-FFF2-40B4-BE49-F238E27FC236}">
              <a16:creationId xmlns:a16="http://schemas.microsoft.com/office/drawing/2014/main" id="{B6152403-5286-E808-B582-A253C084A669}"/>
            </a:ext>
          </a:extLst>
        </xdr:cNvPr>
        <xdr:cNvSpPr txBox="1"/>
      </xdr:nvSpPr>
      <xdr:spPr bwMode="auto">
        <a:xfrm>
          <a:off x="7543130" y="166687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125" name="Text Box 34">
          <a:extLst>
            <a:ext uri="{FF2B5EF4-FFF2-40B4-BE49-F238E27FC236}">
              <a16:creationId xmlns:a16="http://schemas.microsoft.com/office/drawing/2014/main" id="{950FD6CE-D3BE-BF91-1302-F6D26DB54986}"/>
            </a:ext>
          </a:extLst>
        </xdr:cNvPr>
        <xdr:cNvSpPr txBox="1"/>
      </xdr:nvSpPr>
      <xdr:spPr bwMode="auto">
        <a:xfrm>
          <a:off x="9602502" y="1666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126" name="Text Box 35">
          <a:extLst>
            <a:ext uri="{FF2B5EF4-FFF2-40B4-BE49-F238E27FC236}">
              <a16:creationId xmlns:a16="http://schemas.microsoft.com/office/drawing/2014/main" id="{76A7F6C5-CEE8-02B3-A35F-D77EFDEB2BC5}"/>
            </a:ext>
          </a:extLst>
        </xdr:cNvPr>
        <xdr:cNvSpPr txBox="1"/>
      </xdr:nvSpPr>
      <xdr:spPr bwMode="auto">
        <a:xfrm>
          <a:off x="9602502" y="1666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127" name="Text Box 36">
          <a:extLst>
            <a:ext uri="{FF2B5EF4-FFF2-40B4-BE49-F238E27FC236}">
              <a16:creationId xmlns:a16="http://schemas.microsoft.com/office/drawing/2014/main" id="{E7DB0F46-BC4E-8A23-75F3-E7549C0C502A}"/>
            </a:ext>
          </a:extLst>
        </xdr:cNvPr>
        <xdr:cNvSpPr txBox="1"/>
      </xdr:nvSpPr>
      <xdr:spPr bwMode="auto">
        <a:xfrm>
          <a:off x="9602502" y="1666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55</xdr:row>
      <xdr:rowOff>0</xdr:rowOff>
    </xdr:from>
    <xdr:to>
      <xdr:col>9</xdr:col>
      <xdr:colOff>180975</xdr:colOff>
      <xdr:row>55</xdr:row>
      <xdr:rowOff>0</xdr:rowOff>
    </xdr:to>
    <xdr:sp macro="" textlink="">
      <xdr:nvSpPr>
        <xdr:cNvPr id="128" name="Text Box 37">
          <a:extLst>
            <a:ext uri="{FF2B5EF4-FFF2-40B4-BE49-F238E27FC236}">
              <a16:creationId xmlns:a16="http://schemas.microsoft.com/office/drawing/2014/main" id="{30F37DCA-569F-9C89-68BA-F36BA8AC237F}"/>
            </a:ext>
          </a:extLst>
        </xdr:cNvPr>
        <xdr:cNvSpPr txBox="1"/>
      </xdr:nvSpPr>
      <xdr:spPr bwMode="auto">
        <a:xfrm>
          <a:off x="6181744" y="13096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70</xdr:row>
      <xdr:rowOff>0</xdr:rowOff>
    </xdr:from>
    <xdr:to>
      <xdr:col>9</xdr:col>
      <xdr:colOff>180975</xdr:colOff>
      <xdr:row>70</xdr:row>
      <xdr:rowOff>0</xdr:rowOff>
    </xdr:to>
    <xdr:sp macro="" textlink="">
      <xdr:nvSpPr>
        <xdr:cNvPr id="129" name="Text Box 38">
          <a:extLst>
            <a:ext uri="{FF2B5EF4-FFF2-40B4-BE49-F238E27FC236}">
              <a16:creationId xmlns:a16="http://schemas.microsoft.com/office/drawing/2014/main" id="{BA5E62CC-0AB4-4814-DA21-613E645BB567}"/>
            </a:ext>
          </a:extLst>
        </xdr:cNvPr>
        <xdr:cNvSpPr txBox="1"/>
      </xdr:nvSpPr>
      <xdr:spPr bwMode="auto">
        <a:xfrm>
          <a:off x="6181744" y="16668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1085850</xdr:colOff>
      <xdr:row>43</xdr:row>
      <xdr:rowOff>180975</xdr:rowOff>
    </xdr:from>
    <xdr:to>
      <xdr:col>14</xdr:col>
      <xdr:colOff>3124200</xdr:colOff>
      <xdr:row>50</xdr:row>
      <xdr:rowOff>123825</xdr:rowOff>
    </xdr:to>
    <xdr:sp macro="" textlink="">
      <xdr:nvSpPr>
        <xdr:cNvPr id="13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7543800" y="10420350"/>
          <a:ext cx="2743200" cy="16097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9544</xdr:colOff>
      <xdr:row>74</xdr:row>
      <xdr:rowOff>0</xdr:rowOff>
    </xdr:from>
    <xdr:to>
      <xdr:col>9</xdr:col>
      <xdr:colOff>180975</xdr:colOff>
      <xdr:row>74</xdr:row>
      <xdr:rowOff>0</xdr:rowOff>
    </xdr:to>
    <xdr:sp macro="" textlink="">
      <xdr:nvSpPr>
        <xdr:cNvPr id="131" name="Text Box 40">
          <a:extLst>
            <a:ext uri="{FF2B5EF4-FFF2-40B4-BE49-F238E27FC236}">
              <a16:creationId xmlns:a16="http://schemas.microsoft.com/office/drawing/2014/main" id="{26DDFCD7-A710-0A5F-D9BC-CB2938DFF0A3}"/>
            </a:ext>
          </a:extLst>
        </xdr:cNvPr>
        <xdr:cNvSpPr txBox="1"/>
      </xdr:nvSpPr>
      <xdr:spPr bwMode="auto">
        <a:xfrm>
          <a:off x="6181744" y="17621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132" name="Text Box 41">
          <a:extLst>
            <a:ext uri="{FF2B5EF4-FFF2-40B4-BE49-F238E27FC236}">
              <a16:creationId xmlns:a16="http://schemas.microsoft.com/office/drawing/2014/main" id="{9EEAC26A-5A6A-9BB6-1835-D089BB799572}"/>
            </a:ext>
          </a:extLst>
        </xdr:cNvPr>
        <xdr:cNvSpPr txBox="1"/>
      </xdr:nvSpPr>
      <xdr:spPr bwMode="auto">
        <a:xfrm>
          <a:off x="10285512" y="176212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133" name="Text Box 42">
          <a:extLst>
            <a:ext uri="{FF2B5EF4-FFF2-40B4-BE49-F238E27FC236}">
              <a16:creationId xmlns:a16="http://schemas.microsoft.com/office/drawing/2014/main" id="{991F9DC6-62C8-24ED-AE75-A68497E58EE6}"/>
            </a:ext>
          </a:extLst>
        </xdr:cNvPr>
        <xdr:cNvSpPr txBox="1"/>
      </xdr:nvSpPr>
      <xdr:spPr bwMode="auto">
        <a:xfrm>
          <a:off x="10285512" y="176212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134" name="Text Box 43">
          <a:extLst>
            <a:ext uri="{FF2B5EF4-FFF2-40B4-BE49-F238E27FC236}">
              <a16:creationId xmlns:a16="http://schemas.microsoft.com/office/drawing/2014/main" id="{0914B755-A0AC-6C25-BAD7-C93BAAC78A54}"/>
            </a:ext>
          </a:extLst>
        </xdr:cNvPr>
        <xdr:cNvSpPr txBox="1"/>
      </xdr:nvSpPr>
      <xdr:spPr bwMode="auto">
        <a:xfrm>
          <a:off x="10285512" y="176212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74</xdr:row>
      <xdr:rowOff>0</xdr:rowOff>
    </xdr:from>
    <xdr:to>
      <xdr:col>19</xdr:col>
      <xdr:colOff>323980</xdr:colOff>
      <xdr:row>74</xdr:row>
      <xdr:rowOff>0</xdr:rowOff>
    </xdr:to>
    <xdr:sp macro="" textlink="">
      <xdr:nvSpPr>
        <xdr:cNvPr id="135" name="Text Box 44">
          <a:extLst>
            <a:ext uri="{FF2B5EF4-FFF2-40B4-BE49-F238E27FC236}">
              <a16:creationId xmlns:a16="http://schemas.microsoft.com/office/drawing/2014/main" id="{BA2FB0C1-CE5D-6985-54BB-22D2117F0297}"/>
            </a:ext>
          </a:extLst>
        </xdr:cNvPr>
        <xdr:cNvSpPr txBox="1"/>
      </xdr:nvSpPr>
      <xdr:spPr bwMode="auto">
        <a:xfrm>
          <a:off x="12525189" y="176212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74</xdr:row>
      <xdr:rowOff>0</xdr:rowOff>
    </xdr:from>
    <xdr:to>
      <xdr:col>9</xdr:col>
      <xdr:colOff>180975</xdr:colOff>
      <xdr:row>74</xdr:row>
      <xdr:rowOff>0</xdr:rowOff>
    </xdr:to>
    <xdr:sp macro="" textlink="">
      <xdr:nvSpPr>
        <xdr:cNvPr id="136" name="Text Box 50">
          <a:extLst>
            <a:ext uri="{FF2B5EF4-FFF2-40B4-BE49-F238E27FC236}">
              <a16:creationId xmlns:a16="http://schemas.microsoft.com/office/drawing/2014/main" id="{7EB0D4FF-44CE-C4CE-FCA4-A43F9A4DFA69}"/>
            </a:ext>
          </a:extLst>
        </xdr:cNvPr>
        <xdr:cNvSpPr txBox="1"/>
      </xdr:nvSpPr>
      <xdr:spPr bwMode="auto">
        <a:xfrm>
          <a:off x="6181744" y="17621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137" name="Text Box 1">
          <a:extLst>
            <a:ext uri="{FF2B5EF4-FFF2-40B4-BE49-F238E27FC236}">
              <a16:creationId xmlns:a16="http://schemas.microsoft.com/office/drawing/2014/main" id="{31C55D11-4724-589D-880A-8D0CAF644DE5}"/>
            </a:ext>
          </a:extLst>
        </xdr:cNvPr>
        <xdr:cNvSpPr txBox="1"/>
      </xdr:nvSpPr>
      <xdr:spPr bwMode="auto">
        <a:xfrm>
          <a:off x="10285512" y="4762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138" name="Text Box 2">
          <a:extLst>
            <a:ext uri="{FF2B5EF4-FFF2-40B4-BE49-F238E27FC236}">
              <a16:creationId xmlns:a16="http://schemas.microsoft.com/office/drawing/2014/main" id="{B02DE9EE-72FC-C602-E8CA-3A08A5394AB8}"/>
            </a:ext>
          </a:extLst>
        </xdr:cNvPr>
        <xdr:cNvSpPr txBox="1"/>
      </xdr:nvSpPr>
      <xdr:spPr bwMode="auto">
        <a:xfrm>
          <a:off x="10285512" y="4762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139" name="Text Box 3">
          <a:extLst>
            <a:ext uri="{FF2B5EF4-FFF2-40B4-BE49-F238E27FC236}">
              <a16:creationId xmlns:a16="http://schemas.microsoft.com/office/drawing/2014/main" id="{32D0B8CD-0026-F2F3-4FC5-B85426AABBA1}"/>
            </a:ext>
          </a:extLst>
        </xdr:cNvPr>
        <xdr:cNvSpPr txBox="1"/>
      </xdr:nvSpPr>
      <xdr:spPr bwMode="auto">
        <a:xfrm>
          <a:off x="10285512" y="4762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2</xdr:row>
      <xdr:rowOff>0</xdr:rowOff>
    </xdr:from>
    <xdr:to>
      <xdr:col>19</xdr:col>
      <xdr:colOff>323980</xdr:colOff>
      <xdr:row>2</xdr:row>
      <xdr:rowOff>0</xdr:rowOff>
    </xdr:to>
    <xdr:sp macro="" textlink="">
      <xdr:nvSpPr>
        <xdr:cNvPr id="140" name="Text Box 4">
          <a:extLst>
            <a:ext uri="{FF2B5EF4-FFF2-40B4-BE49-F238E27FC236}">
              <a16:creationId xmlns:a16="http://schemas.microsoft.com/office/drawing/2014/main" id="{C0EB2CC0-9D07-8BF1-6663-89A89BF6A64C}"/>
            </a:ext>
          </a:extLst>
        </xdr:cNvPr>
        <xdr:cNvSpPr txBox="1"/>
      </xdr:nvSpPr>
      <xdr:spPr bwMode="auto">
        <a:xfrm>
          <a:off x="12525189" y="4762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2</xdr:row>
      <xdr:rowOff>0</xdr:rowOff>
    </xdr:from>
    <xdr:to>
      <xdr:col>13</xdr:col>
      <xdr:colOff>2295097</xdr:colOff>
      <xdr:row>2</xdr:row>
      <xdr:rowOff>0</xdr:rowOff>
    </xdr:to>
    <xdr:sp macro="" textlink="">
      <xdr:nvSpPr>
        <xdr:cNvPr id="141" name="Text Box 5">
          <a:extLst>
            <a:ext uri="{FF2B5EF4-FFF2-40B4-BE49-F238E27FC236}">
              <a16:creationId xmlns:a16="http://schemas.microsoft.com/office/drawing/2014/main" id="{E58E13C9-7E97-9900-95D4-E99C72B16658}"/>
            </a:ext>
          </a:extLst>
        </xdr:cNvPr>
        <xdr:cNvSpPr txBox="1"/>
      </xdr:nvSpPr>
      <xdr:spPr bwMode="auto">
        <a:xfrm>
          <a:off x="9599675" y="4762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142" name="Text Box 7">
          <a:extLst>
            <a:ext uri="{FF2B5EF4-FFF2-40B4-BE49-F238E27FC236}">
              <a16:creationId xmlns:a16="http://schemas.microsoft.com/office/drawing/2014/main" id="{D2F0D710-CCD4-8831-7B8D-8D53CD3162EB}"/>
            </a:ext>
          </a:extLst>
        </xdr:cNvPr>
        <xdr:cNvSpPr txBox="1"/>
      </xdr:nvSpPr>
      <xdr:spPr bwMode="auto">
        <a:xfrm>
          <a:off x="9602502" y="476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143" name="Text Box 8">
          <a:extLst>
            <a:ext uri="{FF2B5EF4-FFF2-40B4-BE49-F238E27FC236}">
              <a16:creationId xmlns:a16="http://schemas.microsoft.com/office/drawing/2014/main" id="{7CB1379A-98E5-DF63-6E11-D03400A7F370}"/>
            </a:ext>
          </a:extLst>
        </xdr:cNvPr>
        <xdr:cNvSpPr txBox="1"/>
      </xdr:nvSpPr>
      <xdr:spPr bwMode="auto">
        <a:xfrm>
          <a:off x="9602502" y="476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144" name="Text Box 9">
          <a:extLst>
            <a:ext uri="{FF2B5EF4-FFF2-40B4-BE49-F238E27FC236}">
              <a16:creationId xmlns:a16="http://schemas.microsoft.com/office/drawing/2014/main" id="{23720F2F-84F8-739D-23EE-A038C3809080}"/>
            </a:ext>
          </a:extLst>
        </xdr:cNvPr>
        <xdr:cNvSpPr txBox="1"/>
      </xdr:nvSpPr>
      <xdr:spPr bwMode="auto">
        <a:xfrm>
          <a:off x="9602502" y="476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2</xdr:row>
      <xdr:rowOff>0</xdr:rowOff>
    </xdr:from>
    <xdr:to>
      <xdr:col>9</xdr:col>
      <xdr:colOff>180975</xdr:colOff>
      <xdr:row>2</xdr:row>
      <xdr:rowOff>0</xdr:rowOff>
    </xdr:to>
    <xdr:sp macro="" textlink="">
      <xdr:nvSpPr>
        <xdr:cNvPr id="145" name="Text Box 10">
          <a:extLst>
            <a:ext uri="{FF2B5EF4-FFF2-40B4-BE49-F238E27FC236}">
              <a16:creationId xmlns:a16="http://schemas.microsoft.com/office/drawing/2014/main" id="{F1F7EFC3-8000-D3E3-C8B5-AC28DAB2D2E8}"/>
            </a:ext>
          </a:extLst>
        </xdr:cNvPr>
        <xdr:cNvSpPr txBox="1"/>
      </xdr:nvSpPr>
      <xdr:spPr bwMode="auto">
        <a:xfrm>
          <a:off x="6181744" y="476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46" name="Text Box 11">
          <a:extLst>
            <a:ext uri="{FF2B5EF4-FFF2-40B4-BE49-F238E27FC236}">
              <a16:creationId xmlns:a16="http://schemas.microsoft.com/office/drawing/2014/main" id="{24D61D42-9E77-2C8C-76B0-0D4F7BCB95E1}"/>
            </a:ext>
          </a:extLst>
        </xdr:cNvPr>
        <xdr:cNvSpPr txBox="1"/>
      </xdr:nvSpPr>
      <xdr:spPr bwMode="auto">
        <a:xfrm>
          <a:off x="10285512" y="169068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47" name="Text Box 12">
          <a:extLst>
            <a:ext uri="{FF2B5EF4-FFF2-40B4-BE49-F238E27FC236}">
              <a16:creationId xmlns:a16="http://schemas.microsoft.com/office/drawing/2014/main" id="{2517F174-9E0E-A148-1622-BB77B367D0E0}"/>
            </a:ext>
          </a:extLst>
        </xdr:cNvPr>
        <xdr:cNvSpPr txBox="1"/>
      </xdr:nvSpPr>
      <xdr:spPr bwMode="auto">
        <a:xfrm>
          <a:off x="10285512" y="169068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48" name="Text Box 13">
          <a:extLst>
            <a:ext uri="{FF2B5EF4-FFF2-40B4-BE49-F238E27FC236}">
              <a16:creationId xmlns:a16="http://schemas.microsoft.com/office/drawing/2014/main" id="{2F429518-023A-1ACB-743B-C862E57C823E}"/>
            </a:ext>
          </a:extLst>
        </xdr:cNvPr>
        <xdr:cNvSpPr txBox="1"/>
      </xdr:nvSpPr>
      <xdr:spPr bwMode="auto">
        <a:xfrm>
          <a:off x="10285512" y="169068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71</xdr:row>
      <xdr:rowOff>0</xdr:rowOff>
    </xdr:from>
    <xdr:to>
      <xdr:col>19</xdr:col>
      <xdr:colOff>323980</xdr:colOff>
      <xdr:row>71</xdr:row>
      <xdr:rowOff>0</xdr:rowOff>
    </xdr:to>
    <xdr:sp macro="" textlink="">
      <xdr:nvSpPr>
        <xdr:cNvPr id="149" name="Text Box 14">
          <a:extLst>
            <a:ext uri="{FF2B5EF4-FFF2-40B4-BE49-F238E27FC236}">
              <a16:creationId xmlns:a16="http://schemas.microsoft.com/office/drawing/2014/main" id="{339953E7-E086-0D80-B566-DDE088F6EA7F}"/>
            </a:ext>
          </a:extLst>
        </xdr:cNvPr>
        <xdr:cNvSpPr txBox="1"/>
      </xdr:nvSpPr>
      <xdr:spPr bwMode="auto">
        <a:xfrm>
          <a:off x="12525189" y="16906875"/>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74</xdr:row>
      <xdr:rowOff>0</xdr:rowOff>
    </xdr:from>
    <xdr:to>
      <xdr:col>13</xdr:col>
      <xdr:colOff>2295097</xdr:colOff>
      <xdr:row>74</xdr:row>
      <xdr:rowOff>0</xdr:rowOff>
    </xdr:to>
    <xdr:sp macro="" textlink="">
      <xdr:nvSpPr>
        <xdr:cNvPr id="150" name="Text Box 15">
          <a:extLst>
            <a:ext uri="{FF2B5EF4-FFF2-40B4-BE49-F238E27FC236}">
              <a16:creationId xmlns:a16="http://schemas.microsoft.com/office/drawing/2014/main" id="{58F9143D-777E-CFCA-D87C-E2178D0AA2B7}"/>
            </a:ext>
          </a:extLst>
        </xdr:cNvPr>
        <xdr:cNvSpPr txBox="1"/>
      </xdr:nvSpPr>
      <xdr:spPr bwMode="auto">
        <a:xfrm>
          <a:off x="9599675" y="176212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74</xdr:row>
      <xdr:rowOff>0</xdr:rowOff>
    </xdr:from>
    <xdr:to>
      <xdr:col>10</xdr:col>
      <xdr:colOff>1553394</xdr:colOff>
      <xdr:row>74</xdr:row>
      <xdr:rowOff>0</xdr:rowOff>
    </xdr:to>
    <xdr:sp macro="" textlink="">
      <xdr:nvSpPr>
        <xdr:cNvPr id="151" name="Text Box 16">
          <a:extLst>
            <a:ext uri="{FF2B5EF4-FFF2-40B4-BE49-F238E27FC236}">
              <a16:creationId xmlns:a16="http://schemas.microsoft.com/office/drawing/2014/main" id="{D786E73E-7543-876D-B0E8-9C43243140CE}"/>
            </a:ext>
          </a:extLst>
        </xdr:cNvPr>
        <xdr:cNvSpPr txBox="1"/>
      </xdr:nvSpPr>
      <xdr:spPr bwMode="auto">
        <a:xfrm>
          <a:off x="7543130" y="176212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52" name="Text Box 17">
          <a:extLst>
            <a:ext uri="{FF2B5EF4-FFF2-40B4-BE49-F238E27FC236}">
              <a16:creationId xmlns:a16="http://schemas.microsoft.com/office/drawing/2014/main" id="{6C962710-AF27-3DC6-D8D0-4F3F916A6C5C}"/>
            </a:ext>
          </a:extLst>
        </xdr:cNvPr>
        <xdr:cNvSpPr txBox="1"/>
      </xdr:nvSpPr>
      <xdr:spPr bwMode="auto">
        <a:xfrm>
          <a:off x="9602502" y="17621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53" name="Text Box 18">
          <a:extLst>
            <a:ext uri="{FF2B5EF4-FFF2-40B4-BE49-F238E27FC236}">
              <a16:creationId xmlns:a16="http://schemas.microsoft.com/office/drawing/2014/main" id="{A6DECE30-5121-A049-AE9B-D7490C448B6F}"/>
            </a:ext>
          </a:extLst>
        </xdr:cNvPr>
        <xdr:cNvSpPr txBox="1"/>
      </xdr:nvSpPr>
      <xdr:spPr bwMode="auto">
        <a:xfrm>
          <a:off x="9602502" y="17621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54" name="Text Box 19">
          <a:extLst>
            <a:ext uri="{FF2B5EF4-FFF2-40B4-BE49-F238E27FC236}">
              <a16:creationId xmlns:a16="http://schemas.microsoft.com/office/drawing/2014/main" id="{71CE557E-6574-57E2-3AAE-8EBACE0ADB81}"/>
            </a:ext>
          </a:extLst>
        </xdr:cNvPr>
        <xdr:cNvSpPr txBox="1"/>
      </xdr:nvSpPr>
      <xdr:spPr bwMode="auto">
        <a:xfrm>
          <a:off x="9602502" y="17621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71</xdr:row>
      <xdr:rowOff>0</xdr:rowOff>
    </xdr:from>
    <xdr:to>
      <xdr:col>9</xdr:col>
      <xdr:colOff>180975</xdr:colOff>
      <xdr:row>71</xdr:row>
      <xdr:rowOff>0</xdr:rowOff>
    </xdr:to>
    <xdr:sp macro="" textlink="">
      <xdr:nvSpPr>
        <xdr:cNvPr id="155" name="Text Box 20">
          <a:extLst>
            <a:ext uri="{FF2B5EF4-FFF2-40B4-BE49-F238E27FC236}">
              <a16:creationId xmlns:a16="http://schemas.microsoft.com/office/drawing/2014/main" id="{3E4BB8AF-D4FD-0849-776C-8AE40A4420D1}"/>
            </a:ext>
          </a:extLst>
        </xdr:cNvPr>
        <xdr:cNvSpPr txBox="1"/>
      </xdr:nvSpPr>
      <xdr:spPr bwMode="auto">
        <a:xfrm>
          <a:off x="6181744" y="16906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15</xdr:col>
      <xdr:colOff>371698</xdr:colOff>
      <xdr:row>71</xdr:row>
      <xdr:rowOff>0</xdr:rowOff>
    </xdr:from>
    <xdr:to>
      <xdr:col>15</xdr:col>
      <xdr:colOff>942640</xdr:colOff>
      <xdr:row>71</xdr:row>
      <xdr:rowOff>0</xdr:rowOff>
    </xdr:to>
    <xdr:sp macro="" textlink="">
      <xdr:nvSpPr>
        <xdr:cNvPr id="156" name="Text Box 21">
          <a:extLst>
            <a:ext uri="{FF2B5EF4-FFF2-40B4-BE49-F238E27FC236}">
              <a16:creationId xmlns:a16="http://schemas.microsoft.com/office/drawing/2014/main" id="{78AA2771-55BC-723F-8947-041913C543EF}"/>
            </a:ext>
          </a:extLst>
        </xdr:cNvPr>
        <xdr:cNvSpPr txBox="1"/>
      </xdr:nvSpPr>
      <xdr:spPr bwMode="auto">
        <a:xfrm>
          <a:off x="10658698" y="16906875"/>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1656290</xdr:colOff>
      <xdr:row>74</xdr:row>
      <xdr:rowOff>0</xdr:rowOff>
    </xdr:from>
    <xdr:to>
      <xdr:col>13</xdr:col>
      <xdr:colOff>2248998</xdr:colOff>
      <xdr:row>74</xdr:row>
      <xdr:rowOff>0</xdr:rowOff>
    </xdr:to>
    <xdr:sp macro="" textlink="">
      <xdr:nvSpPr>
        <xdr:cNvPr id="157" name="Text Box 22">
          <a:extLst>
            <a:ext uri="{FF2B5EF4-FFF2-40B4-BE49-F238E27FC236}">
              <a16:creationId xmlns:a16="http://schemas.microsoft.com/office/drawing/2014/main" id="{2D61011F-FAAA-E95A-6932-2DB48E3D867B}"/>
            </a:ext>
          </a:extLst>
        </xdr:cNvPr>
        <xdr:cNvSpPr txBox="1"/>
      </xdr:nvSpPr>
      <xdr:spPr bwMode="auto">
        <a:xfrm>
          <a:off x="9600140" y="176212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58" name="Text Box 23">
          <a:extLst>
            <a:ext uri="{FF2B5EF4-FFF2-40B4-BE49-F238E27FC236}">
              <a16:creationId xmlns:a16="http://schemas.microsoft.com/office/drawing/2014/main" id="{AC615697-AA16-F1FD-0847-B9E52F291913}"/>
            </a:ext>
          </a:extLst>
        </xdr:cNvPr>
        <xdr:cNvSpPr txBox="1"/>
      </xdr:nvSpPr>
      <xdr:spPr bwMode="auto">
        <a:xfrm>
          <a:off x="10285512" y="169068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59" name="Text Box 24">
          <a:extLst>
            <a:ext uri="{FF2B5EF4-FFF2-40B4-BE49-F238E27FC236}">
              <a16:creationId xmlns:a16="http://schemas.microsoft.com/office/drawing/2014/main" id="{37BB82BC-033C-956F-AEA3-91F58E2E7B87}"/>
            </a:ext>
          </a:extLst>
        </xdr:cNvPr>
        <xdr:cNvSpPr txBox="1"/>
      </xdr:nvSpPr>
      <xdr:spPr bwMode="auto">
        <a:xfrm>
          <a:off x="9602502" y="17621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60" name="Text Box 25">
          <a:extLst>
            <a:ext uri="{FF2B5EF4-FFF2-40B4-BE49-F238E27FC236}">
              <a16:creationId xmlns:a16="http://schemas.microsoft.com/office/drawing/2014/main" id="{7A86C46B-D712-A96D-5301-F1E9C76D0175}"/>
            </a:ext>
          </a:extLst>
        </xdr:cNvPr>
        <xdr:cNvSpPr txBox="1"/>
      </xdr:nvSpPr>
      <xdr:spPr bwMode="auto">
        <a:xfrm>
          <a:off x="10285512" y="169068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61" name="Text Box 26">
          <a:extLst>
            <a:ext uri="{FF2B5EF4-FFF2-40B4-BE49-F238E27FC236}">
              <a16:creationId xmlns:a16="http://schemas.microsoft.com/office/drawing/2014/main" id="{BAD355A7-30FA-9977-BA6A-66416798DD9B}"/>
            </a:ext>
          </a:extLst>
        </xdr:cNvPr>
        <xdr:cNvSpPr txBox="1"/>
      </xdr:nvSpPr>
      <xdr:spPr bwMode="auto">
        <a:xfrm>
          <a:off x="9602502" y="17621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47</xdr:row>
      <xdr:rowOff>0</xdr:rowOff>
    </xdr:from>
    <xdr:to>
      <xdr:col>9</xdr:col>
      <xdr:colOff>180975</xdr:colOff>
      <xdr:row>47</xdr:row>
      <xdr:rowOff>0</xdr:rowOff>
    </xdr:to>
    <xdr:sp macro="" textlink="">
      <xdr:nvSpPr>
        <xdr:cNvPr id="162" name="Text Box 27">
          <a:extLst>
            <a:ext uri="{FF2B5EF4-FFF2-40B4-BE49-F238E27FC236}">
              <a16:creationId xmlns:a16="http://schemas.microsoft.com/office/drawing/2014/main" id="{88F74073-40D9-4ECC-65AD-C5553992496D}"/>
            </a:ext>
          </a:extLst>
        </xdr:cNvPr>
        <xdr:cNvSpPr txBox="1"/>
      </xdr:nvSpPr>
      <xdr:spPr bwMode="auto">
        <a:xfrm>
          <a:off x="6181744" y="11191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55</xdr:row>
      <xdr:rowOff>0</xdr:rowOff>
    </xdr:from>
    <xdr:to>
      <xdr:col>15</xdr:col>
      <xdr:colOff>467134</xdr:colOff>
      <xdr:row>55</xdr:row>
      <xdr:rowOff>0</xdr:rowOff>
    </xdr:to>
    <xdr:sp macro="" textlink="">
      <xdr:nvSpPr>
        <xdr:cNvPr id="163" name="Text Box 28">
          <a:extLst>
            <a:ext uri="{FF2B5EF4-FFF2-40B4-BE49-F238E27FC236}">
              <a16:creationId xmlns:a16="http://schemas.microsoft.com/office/drawing/2014/main" id="{85432E9F-8B8B-5FC1-2368-22712162F9CB}"/>
            </a:ext>
          </a:extLst>
        </xdr:cNvPr>
        <xdr:cNvSpPr txBox="1"/>
      </xdr:nvSpPr>
      <xdr:spPr bwMode="auto">
        <a:xfrm>
          <a:off x="10285512" y="130968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55</xdr:row>
      <xdr:rowOff>0</xdr:rowOff>
    </xdr:from>
    <xdr:to>
      <xdr:col>15</xdr:col>
      <xdr:colOff>467134</xdr:colOff>
      <xdr:row>55</xdr:row>
      <xdr:rowOff>0</xdr:rowOff>
    </xdr:to>
    <xdr:sp macro="" textlink="">
      <xdr:nvSpPr>
        <xdr:cNvPr id="164" name="Text Box 29">
          <a:extLst>
            <a:ext uri="{FF2B5EF4-FFF2-40B4-BE49-F238E27FC236}">
              <a16:creationId xmlns:a16="http://schemas.microsoft.com/office/drawing/2014/main" id="{83E8790D-4444-6296-D80F-8F7FF7FE9350}"/>
            </a:ext>
          </a:extLst>
        </xdr:cNvPr>
        <xdr:cNvSpPr txBox="1"/>
      </xdr:nvSpPr>
      <xdr:spPr bwMode="auto">
        <a:xfrm>
          <a:off x="10285512" y="130968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55</xdr:row>
      <xdr:rowOff>0</xdr:rowOff>
    </xdr:from>
    <xdr:to>
      <xdr:col>15</xdr:col>
      <xdr:colOff>467134</xdr:colOff>
      <xdr:row>55</xdr:row>
      <xdr:rowOff>0</xdr:rowOff>
    </xdr:to>
    <xdr:sp macro="" textlink="">
      <xdr:nvSpPr>
        <xdr:cNvPr id="165" name="Text Box 30">
          <a:extLst>
            <a:ext uri="{FF2B5EF4-FFF2-40B4-BE49-F238E27FC236}">
              <a16:creationId xmlns:a16="http://schemas.microsoft.com/office/drawing/2014/main" id="{7F9B898B-13E8-40FC-AD28-A036C5F9BA40}"/>
            </a:ext>
          </a:extLst>
        </xdr:cNvPr>
        <xdr:cNvSpPr txBox="1"/>
      </xdr:nvSpPr>
      <xdr:spPr bwMode="auto">
        <a:xfrm>
          <a:off x="10285512" y="130968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55</xdr:row>
      <xdr:rowOff>0</xdr:rowOff>
    </xdr:from>
    <xdr:to>
      <xdr:col>19</xdr:col>
      <xdr:colOff>323980</xdr:colOff>
      <xdr:row>55</xdr:row>
      <xdr:rowOff>0</xdr:rowOff>
    </xdr:to>
    <xdr:sp macro="" textlink="">
      <xdr:nvSpPr>
        <xdr:cNvPr id="166" name="Text Box 31">
          <a:extLst>
            <a:ext uri="{FF2B5EF4-FFF2-40B4-BE49-F238E27FC236}">
              <a16:creationId xmlns:a16="http://schemas.microsoft.com/office/drawing/2014/main" id="{A15A7F77-BB6B-C6F4-6AEC-6D45CDE8B99C}"/>
            </a:ext>
          </a:extLst>
        </xdr:cNvPr>
        <xdr:cNvSpPr txBox="1"/>
      </xdr:nvSpPr>
      <xdr:spPr bwMode="auto">
        <a:xfrm>
          <a:off x="12525189" y="13096875"/>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70</xdr:row>
      <xdr:rowOff>0</xdr:rowOff>
    </xdr:from>
    <xdr:to>
      <xdr:col>13</xdr:col>
      <xdr:colOff>2295097</xdr:colOff>
      <xdr:row>70</xdr:row>
      <xdr:rowOff>0</xdr:rowOff>
    </xdr:to>
    <xdr:sp macro="" textlink="">
      <xdr:nvSpPr>
        <xdr:cNvPr id="167" name="Text Box 32">
          <a:extLst>
            <a:ext uri="{FF2B5EF4-FFF2-40B4-BE49-F238E27FC236}">
              <a16:creationId xmlns:a16="http://schemas.microsoft.com/office/drawing/2014/main" id="{8CB58EE9-E1F2-CABC-DB81-4B6469239F50}"/>
            </a:ext>
          </a:extLst>
        </xdr:cNvPr>
        <xdr:cNvSpPr txBox="1"/>
      </xdr:nvSpPr>
      <xdr:spPr bwMode="auto">
        <a:xfrm>
          <a:off x="9599675" y="1666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70</xdr:row>
      <xdr:rowOff>0</xdr:rowOff>
    </xdr:from>
    <xdr:to>
      <xdr:col>10</xdr:col>
      <xdr:colOff>1553394</xdr:colOff>
      <xdr:row>70</xdr:row>
      <xdr:rowOff>0</xdr:rowOff>
    </xdr:to>
    <xdr:sp macro="" textlink="">
      <xdr:nvSpPr>
        <xdr:cNvPr id="168" name="Text Box 33">
          <a:extLst>
            <a:ext uri="{FF2B5EF4-FFF2-40B4-BE49-F238E27FC236}">
              <a16:creationId xmlns:a16="http://schemas.microsoft.com/office/drawing/2014/main" id="{A1B93031-D11E-BB57-9659-993B475AE986}"/>
            </a:ext>
          </a:extLst>
        </xdr:cNvPr>
        <xdr:cNvSpPr txBox="1"/>
      </xdr:nvSpPr>
      <xdr:spPr bwMode="auto">
        <a:xfrm>
          <a:off x="7543130" y="166687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169" name="Text Box 34">
          <a:extLst>
            <a:ext uri="{FF2B5EF4-FFF2-40B4-BE49-F238E27FC236}">
              <a16:creationId xmlns:a16="http://schemas.microsoft.com/office/drawing/2014/main" id="{F3E1DA35-BDF4-2F91-28EF-3657614B3AE2}"/>
            </a:ext>
          </a:extLst>
        </xdr:cNvPr>
        <xdr:cNvSpPr txBox="1"/>
      </xdr:nvSpPr>
      <xdr:spPr bwMode="auto">
        <a:xfrm>
          <a:off x="9602502" y="1666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170" name="Text Box 35">
          <a:extLst>
            <a:ext uri="{FF2B5EF4-FFF2-40B4-BE49-F238E27FC236}">
              <a16:creationId xmlns:a16="http://schemas.microsoft.com/office/drawing/2014/main" id="{DD331D0A-F51D-1CF6-57D2-A8DDC60A6CA3}"/>
            </a:ext>
          </a:extLst>
        </xdr:cNvPr>
        <xdr:cNvSpPr txBox="1"/>
      </xdr:nvSpPr>
      <xdr:spPr bwMode="auto">
        <a:xfrm>
          <a:off x="9602502" y="1666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171" name="Text Box 36">
          <a:extLst>
            <a:ext uri="{FF2B5EF4-FFF2-40B4-BE49-F238E27FC236}">
              <a16:creationId xmlns:a16="http://schemas.microsoft.com/office/drawing/2014/main" id="{682529CB-CBE0-9ED8-AAC9-5467B5534F2E}"/>
            </a:ext>
          </a:extLst>
        </xdr:cNvPr>
        <xdr:cNvSpPr txBox="1"/>
      </xdr:nvSpPr>
      <xdr:spPr bwMode="auto">
        <a:xfrm>
          <a:off x="9602502" y="1666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55</xdr:row>
      <xdr:rowOff>0</xdr:rowOff>
    </xdr:from>
    <xdr:to>
      <xdr:col>9</xdr:col>
      <xdr:colOff>180975</xdr:colOff>
      <xdr:row>55</xdr:row>
      <xdr:rowOff>0</xdr:rowOff>
    </xdr:to>
    <xdr:sp macro="" textlink="">
      <xdr:nvSpPr>
        <xdr:cNvPr id="172" name="Text Box 37">
          <a:extLst>
            <a:ext uri="{FF2B5EF4-FFF2-40B4-BE49-F238E27FC236}">
              <a16:creationId xmlns:a16="http://schemas.microsoft.com/office/drawing/2014/main" id="{76DBB837-3B44-7BD8-D0D1-94F935662E1B}"/>
            </a:ext>
          </a:extLst>
        </xdr:cNvPr>
        <xdr:cNvSpPr txBox="1"/>
      </xdr:nvSpPr>
      <xdr:spPr bwMode="auto">
        <a:xfrm>
          <a:off x="6181744" y="13096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70</xdr:row>
      <xdr:rowOff>0</xdr:rowOff>
    </xdr:from>
    <xdr:to>
      <xdr:col>9</xdr:col>
      <xdr:colOff>180975</xdr:colOff>
      <xdr:row>70</xdr:row>
      <xdr:rowOff>0</xdr:rowOff>
    </xdr:to>
    <xdr:sp macro="" textlink="">
      <xdr:nvSpPr>
        <xdr:cNvPr id="173" name="Text Box 38">
          <a:extLst>
            <a:ext uri="{FF2B5EF4-FFF2-40B4-BE49-F238E27FC236}">
              <a16:creationId xmlns:a16="http://schemas.microsoft.com/office/drawing/2014/main" id="{12536CEE-3A9B-73B1-CADB-4B2F655FA584}"/>
            </a:ext>
          </a:extLst>
        </xdr:cNvPr>
        <xdr:cNvSpPr txBox="1"/>
      </xdr:nvSpPr>
      <xdr:spPr bwMode="auto">
        <a:xfrm>
          <a:off x="6181744" y="16668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1085850</xdr:colOff>
      <xdr:row>43</xdr:row>
      <xdr:rowOff>180975</xdr:rowOff>
    </xdr:from>
    <xdr:to>
      <xdr:col>14</xdr:col>
      <xdr:colOff>3124200</xdr:colOff>
      <xdr:row>50</xdr:row>
      <xdr:rowOff>123825</xdr:rowOff>
    </xdr:to>
    <xdr:sp macro="" textlink="">
      <xdr:nvSpPr>
        <xdr:cNvPr id="174"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7543800" y="10420350"/>
          <a:ext cx="2743200" cy="16097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9544</xdr:colOff>
      <xdr:row>74</xdr:row>
      <xdr:rowOff>0</xdr:rowOff>
    </xdr:from>
    <xdr:to>
      <xdr:col>9</xdr:col>
      <xdr:colOff>180975</xdr:colOff>
      <xdr:row>74</xdr:row>
      <xdr:rowOff>0</xdr:rowOff>
    </xdr:to>
    <xdr:sp macro="" textlink="">
      <xdr:nvSpPr>
        <xdr:cNvPr id="175" name="Text Box 40">
          <a:extLst>
            <a:ext uri="{FF2B5EF4-FFF2-40B4-BE49-F238E27FC236}">
              <a16:creationId xmlns:a16="http://schemas.microsoft.com/office/drawing/2014/main" id="{DE272ACE-4ECC-76E2-C9FB-DB51348BA182}"/>
            </a:ext>
          </a:extLst>
        </xdr:cNvPr>
        <xdr:cNvSpPr txBox="1"/>
      </xdr:nvSpPr>
      <xdr:spPr bwMode="auto">
        <a:xfrm>
          <a:off x="6181744" y="17621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176" name="Text Box 41">
          <a:extLst>
            <a:ext uri="{FF2B5EF4-FFF2-40B4-BE49-F238E27FC236}">
              <a16:creationId xmlns:a16="http://schemas.microsoft.com/office/drawing/2014/main" id="{3F0EE459-6B46-576A-33D4-D031F4E5EEB8}"/>
            </a:ext>
          </a:extLst>
        </xdr:cNvPr>
        <xdr:cNvSpPr txBox="1"/>
      </xdr:nvSpPr>
      <xdr:spPr bwMode="auto">
        <a:xfrm>
          <a:off x="10285512" y="176212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177" name="Text Box 42">
          <a:extLst>
            <a:ext uri="{FF2B5EF4-FFF2-40B4-BE49-F238E27FC236}">
              <a16:creationId xmlns:a16="http://schemas.microsoft.com/office/drawing/2014/main" id="{126D7093-7861-6B20-393F-E2904E13460B}"/>
            </a:ext>
          </a:extLst>
        </xdr:cNvPr>
        <xdr:cNvSpPr txBox="1"/>
      </xdr:nvSpPr>
      <xdr:spPr bwMode="auto">
        <a:xfrm>
          <a:off x="10285512" y="176212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178" name="Text Box 43">
          <a:extLst>
            <a:ext uri="{FF2B5EF4-FFF2-40B4-BE49-F238E27FC236}">
              <a16:creationId xmlns:a16="http://schemas.microsoft.com/office/drawing/2014/main" id="{FAD9B2A5-651B-4864-4524-BA0162B0C6DB}"/>
            </a:ext>
          </a:extLst>
        </xdr:cNvPr>
        <xdr:cNvSpPr txBox="1"/>
      </xdr:nvSpPr>
      <xdr:spPr bwMode="auto">
        <a:xfrm>
          <a:off x="10285512" y="176212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74</xdr:row>
      <xdr:rowOff>0</xdr:rowOff>
    </xdr:from>
    <xdr:to>
      <xdr:col>19</xdr:col>
      <xdr:colOff>323980</xdr:colOff>
      <xdr:row>74</xdr:row>
      <xdr:rowOff>0</xdr:rowOff>
    </xdr:to>
    <xdr:sp macro="" textlink="">
      <xdr:nvSpPr>
        <xdr:cNvPr id="179" name="Text Box 44">
          <a:extLst>
            <a:ext uri="{FF2B5EF4-FFF2-40B4-BE49-F238E27FC236}">
              <a16:creationId xmlns:a16="http://schemas.microsoft.com/office/drawing/2014/main" id="{640D3286-5416-C392-09D6-8C8E48D537D4}"/>
            </a:ext>
          </a:extLst>
        </xdr:cNvPr>
        <xdr:cNvSpPr txBox="1"/>
      </xdr:nvSpPr>
      <xdr:spPr bwMode="auto">
        <a:xfrm>
          <a:off x="12525189" y="176212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74</xdr:row>
      <xdr:rowOff>0</xdr:rowOff>
    </xdr:from>
    <xdr:to>
      <xdr:col>9</xdr:col>
      <xdr:colOff>180975</xdr:colOff>
      <xdr:row>74</xdr:row>
      <xdr:rowOff>0</xdr:rowOff>
    </xdr:to>
    <xdr:sp macro="" textlink="">
      <xdr:nvSpPr>
        <xdr:cNvPr id="180" name="Text Box 50">
          <a:extLst>
            <a:ext uri="{FF2B5EF4-FFF2-40B4-BE49-F238E27FC236}">
              <a16:creationId xmlns:a16="http://schemas.microsoft.com/office/drawing/2014/main" id="{4D6F8DD1-F117-C03E-761A-3161BAFEEA14}"/>
            </a:ext>
          </a:extLst>
        </xdr:cNvPr>
        <xdr:cNvSpPr txBox="1"/>
      </xdr:nvSpPr>
      <xdr:spPr bwMode="auto">
        <a:xfrm>
          <a:off x="6181744" y="17621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75</xdr:row>
      <xdr:rowOff>0</xdr:rowOff>
    </xdr:from>
    <xdr:to>
      <xdr:col>15</xdr:col>
      <xdr:colOff>467134</xdr:colOff>
      <xdr:row>75</xdr:row>
      <xdr:rowOff>0</xdr:rowOff>
    </xdr:to>
    <xdr:sp macro="" textlink="">
      <xdr:nvSpPr>
        <xdr:cNvPr id="181" name="Text Box 13">
          <a:extLst>
            <a:ext uri="{FF2B5EF4-FFF2-40B4-BE49-F238E27FC236}">
              <a16:creationId xmlns:a16="http://schemas.microsoft.com/office/drawing/2014/main" id="{6A0D8A60-AE1D-8286-5E42-3CAEB51DBB03}"/>
            </a:ext>
          </a:extLst>
        </xdr:cNvPr>
        <xdr:cNvSpPr txBox="1"/>
      </xdr:nvSpPr>
      <xdr:spPr bwMode="auto">
        <a:xfrm>
          <a:off x="10285512" y="178593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75</xdr:row>
      <xdr:rowOff>0</xdr:rowOff>
    </xdr:from>
    <xdr:to>
      <xdr:col>15</xdr:col>
      <xdr:colOff>467134</xdr:colOff>
      <xdr:row>75</xdr:row>
      <xdr:rowOff>0</xdr:rowOff>
    </xdr:to>
    <xdr:sp macro="" textlink="">
      <xdr:nvSpPr>
        <xdr:cNvPr id="182" name="Text Box 14">
          <a:extLst>
            <a:ext uri="{FF2B5EF4-FFF2-40B4-BE49-F238E27FC236}">
              <a16:creationId xmlns:a16="http://schemas.microsoft.com/office/drawing/2014/main" id="{5D116DA8-3956-C71F-233C-4C1007867F75}"/>
            </a:ext>
          </a:extLst>
        </xdr:cNvPr>
        <xdr:cNvSpPr txBox="1"/>
      </xdr:nvSpPr>
      <xdr:spPr bwMode="auto">
        <a:xfrm>
          <a:off x="10285512" y="178593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75</xdr:row>
      <xdr:rowOff>0</xdr:rowOff>
    </xdr:from>
    <xdr:to>
      <xdr:col>15</xdr:col>
      <xdr:colOff>467134</xdr:colOff>
      <xdr:row>75</xdr:row>
      <xdr:rowOff>0</xdr:rowOff>
    </xdr:to>
    <xdr:sp macro="" textlink="">
      <xdr:nvSpPr>
        <xdr:cNvPr id="183" name="Text Box 15">
          <a:extLst>
            <a:ext uri="{FF2B5EF4-FFF2-40B4-BE49-F238E27FC236}">
              <a16:creationId xmlns:a16="http://schemas.microsoft.com/office/drawing/2014/main" id="{500FCA60-5960-898A-24E6-E536AEAAE5A8}"/>
            </a:ext>
          </a:extLst>
        </xdr:cNvPr>
        <xdr:cNvSpPr txBox="1"/>
      </xdr:nvSpPr>
      <xdr:spPr bwMode="auto">
        <a:xfrm>
          <a:off x="10285512" y="178593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75</xdr:row>
      <xdr:rowOff>0</xdr:rowOff>
    </xdr:from>
    <xdr:to>
      <xdr:col>19</xdr:col>
      <xdr:colOff>314381</xdr:colOff>
      <xdr:row>75</xdr:row>
      <xdr:rowOff>0</xdr:rowOff>
    </xdr:to>
    <xdr:sp macro="" textlink="">
      <xdr:nvSpPr>
        <xdr:cNvPr id="184" name="Text Box 16">
          <a:extLst>
            <a:ext uri="{FF2B5EF4-FFF2-40B4-BE49-F238E27FC236}">
              <a16:creationId xmlns:a16="http://schemas.microsoft.com/office/drawing/2014/main" id="{DFC035FE-61C5-1504-C752-D038BCB0DAF7}"/>
            </a:ext>
          </a:extLst>
        </xdr:cNvPr>
        <xdr:cNvSpPr txBox="1"/>
      </xdr:nvSpPr>
      <xdr:spPr bwMode="auto">
        <a:xfrm>
          <a:off x="12515990" y="17859375"/>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75</xdr:row>
      <xdr:rowOff>0</xdr:rowOff>
    </xdr:from>
    <xdr:to>
      <xdr:col>13</xdr:col>
      <xdr:colOff>2275340</xdr:colOff>
      <xdr:row>75</xdr:row>
      <xdr:rowOff>0</xdr:rowOff>
    </xdr:to>
    <xdr:sp macro="" textlink="">
      <xdr:nvSpPr>
        <xdr:cNvPr id="185" name="Text Box 17">
          <a:extLst>
            <a:ext uri="{FF2B5EF4-FFF2-40B4-BE49-F238E27FC236}">
              <a16:creationId xmlns:a16="http://schemas.microsoft.com/office/drawing/2014/main" id="{A2640A55-A00B-0731-55AF-CF468B39D176}"/>
            </a:ext>
          </a:extLst>
        </xdr:cNvPr>
        <xdr:cNvSpPr txBox="1"/>
      </xdr:nvSpPr>
      <xdr:spPr bwMode="auto">
        <a:xfrm>
          <a:off x="9602614" y="178593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75</xdr:row>
      <xdr:rowOff>0</xdr:rowOff>
    </xdr:from>
    <xdr:to>
      <xdr:col>10</xdr:col>
      <xdr:colOff>1532930</xdr:colOff>
      <xdr:row>75</xdr:row>
      <xdr:rowOff>0</xdr:rowOff>
    </xdr:to>
    <xdr:sp macro="" textlink="">
      <xdr:nvSpPr>
        <xdr:cNvPr id="186" name="Text Box 18">
          <a:extLst>
            <a:ext uri="{FF2B5EF4-FFF2-40B4-BE49-F238E27FC236}">
              <a16:creationId xmlns:a16="http://schemas.microsoft.com/office/drawing/2014/main" id="{DBE37757-702A-33BC-F57C-6FC5F7460857}"/>
            </a:ext>
          </a:extLst>
        </xdr:cNvPr>
        <xdr:cNvSpPr txBox="1"/>
      </xdr:nvSpPr>
      <xdr:spPr bwMode="auto">
        <a:xfrm>
          <a:off x="7543354" y="178593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75</xdr:row>
      <xdr:rowOff>0</xdr:rowOff>
    </xdr:from>
    <xdr:to>
      <xdr:col>13</xdr:col>
      <xdr:colOff>2360954</xdr:colOff>
      <xdr:row>75</xdr:row>
      <xdr:rowOff>0</xdr:rowOff>
    </xdr:to>
    <xdr:sp macro="" textlink="">
      <xdr:nvSpPr>
        <xdr:cNvPr id="187" name="Text Box 19">
          <a:extLst>
            <a:ext uri="{FF2B5EF4-FFF2-40B4-BE49-F238E27FC236}">
              <a16:creationId xmlns:a16="http://schemas.microsoft.com/office/drawing/2014/main" id="{3D7131DB-0035-EC58-5D7C-552A83FB11FF}"/>
            </a:ext>
          </a:extLst>
        </xdr:cNvPr>
        <xdr:cNvSpPr txBox="1"/>
      </xdr:nvSpPr>
      <xdr:spPr bwMode="auto">
        <a:xfrm>
          <a:off x="9602502" y="178593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75</xdr:row>
      <xdr:rowOff>0</xdr:rowOff>
    </xdr:from>
    <xdr:to>
      <xdr:col>13</xdr:col>
      <xdr:colOff>2360954</xdr:colOff>
      <xdr:row>75</xdr:row>
      <xdr:rowOff>0</xdr:rowOff>
    </xdr:to>
    <xdr:sp macro="" textlink="">
      <xdr:nvSpPr>
        <xdr:cNvPr id="188" name="Text Box 20">
          <a:extLst>
            <a:ext uri="{FF2B5EF4-FFF2-40B4-BE49-F238E27FC236}">
              <a16:creationId xmlns:a16="http://schemas.microsoft.com/office/drawing/2014/main" id="{AA1766A1-C469-5891-2516-31FC137F3420}"/>
            </a:ext>
          </a:extLst>
        </xdr:cNvPr>
        <xdr:cNvSpPr txBox="1"/>
      </xdr:nvSpPr>
      <xdr:spPr bwMode="auto">
        <a:xfrm>
          <a:off x="9602502" y="178593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75</xdr:row>
      <xdr:rowOff>0</xdr:rowOff>
    </xdr:from>
    <xdr:to>
      <xdr:col>13</xdr:col>
      <xdr:colOff>2360954</xdr:colOff>
      <xdr:row>75</xdr:row>
      <xdr:rowOff>0</xdr:rowOff>
    </xdr:to>
    <xdr:sp macro="" textlink="">
      <xdr:nvSpPr>
        <xdr:cNvPr id="189" name="Text Box 21">
          <a:extLst>
            <a:ext uri="{FF2B5EF4-FFF2-40B4-BE49-F238E27FC236}">
              <a16:creationId xmlns:a16="http://schemas.microsoft.com/office/drawing/2014/main" id="{F931A9D4-641C-09D3-7F5D-29FD7C1021AC}"/>
            </a:ext>
          </a:extLst>
        </xdr:cNvPr>
        <xdr:cNvSpPr txBox="1"/>
      </xdr:nvSpPr>
      <xdr:spPr bwMode="auto">
        <a:xfrm>
          <a:off x="9602502" y="178593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75</xdr:row>
      <xdr:rowOff>0</xdr:rowOff>
    </xdr:from>
    <xdr:to>
      <xdr:col>9</xdr:col>
      <xdr:colOff>180975</xdr:colOff>
      <xdr:row>75</xdr:row>
      <xdr:rowOff>0</xdr:rowOff>
    </xdr:to>
    <xdr:sp macro="" textlink="">
      <xdr:nvSpPr>
        <xdr:cNvPr id="190" name="Text Box 22">
          <a:extLst>
            <a:ext uri="{FF2B5EF4-FFF2-40B4-BE49-F238E27FC236}">
              <a16:creationId xmlns:a16="http://schemas.microsoft.com/office/drawing/2014/main" id="{C751F17D-824F-6AE5-B7E2-A95FC2051568}"/>
            </a:ext>
          </a:extLst>
        </xdr:cNvPr>
        <xdr:cNvSpPr txBox="1"/>
      </xdr:nvSpPr>
      <xdr:spPr bwMode="auto">
        <a:xfrm>
          <a:off x="6181744" y="17859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191" name="Text Box 23">
          <a:extLst>
            <a:ext uri="{FF2B5EF4-FFF2-40B4-BE49-F238E27FC236}">
              <a16:creationId xmlns:a16="http://schemas.microsoft.com/office/drawing/2014/main" id="{86245E8E-FCCF-3BA0-162A-E8B9C87B74DA}"/>
            </a:ext>
          </a:extLst>
        </xdr:cNvPr>
        <xdr:cNvSpPr txBox="1"/>
      </xdr:nvSpPr>
      <xdr:spPr bwMode="auto">
        <a:xfrm>
          <a:off x="10285512" y="18097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192" name="Text Box 24">
          <a:extLst>
            <a:ext uri="{FF2B5EF4-FFF2-40B4-BE49-F238E27FC236}">
              <a16:creationId xmlns:a16="http://schemas.microsoft.com/office/drawing/2014/main" id="{4116E198-6D6A-FD86-1541-37289B909582}"/>
            </a:ext>
          </a:extLst>
        </xdr:cNvPr>
        <xdr:cNvSpPr txBox="1"/>
      </xdr:nvSpPr>
      <xdr:spPr bwMode="auto">
        <a:xfrm>
          <a:off x="10285512" y="18097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193" name="Text Box 25">
          <a:extLst>
            <a:ext uri="{FF2B5EF4-FFF2-40B4-BE49-F238E27FC236}">
              <a16:creationId xmlns:a16="http://schemas.microsoft.com/office/drawing/2014/main" id="{BBDD8B7F-80B7-D0FC-8CCE-DD2BAC24E2FF}"/>
            </a:ext>
          </a:extLst>
        </xdr:cNvPr>
        <xdr:cNvSpPr txBox="1"/>
      </xdr:nvSpPr>
      <xdr:spPr bwMode="auto">
        <a:xfrm>
          <a:off x="10285512" y="18097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76</xdr:row>
      <xdr:rowOff>0</xdr:rowOff>
    </xdr:from>
    <xdr:to>
      <xdr:col>19</xdr:col>
      <xdr:colOff>314381</xdr:colOff>
      <xdr:row>76</xdr:row>
      <xdr:rowOff>0</xdr:rowOff>
    </xdr:to>
    <xdr:sp macro="" textlink="">
      <xdr:nvSpPr>
        <xdr:cNvPr id="194" name="Text Box 26">
          <a:extLst>
            <a:ext uri="{FF2B5EF4-FFF2-40B4-BE49-F238E27FC236}">
              <a16:creationId xmlns:a16="http://schemas.microsoft.com/office/drawing/2014/main" id="{AFD5D052-3DFB-8239-A26C-843F4024A72D}"/>
            </a:ext>
          </a:extLst>
        </xdr:cNvPr>
        <xdr:cNvSpPr txBox="1"/>
      </xdr:nvSpPr>
      <xdr:spPr bwMode="auto">
        <a:xfrm>
          <a:off x="12515990" y="180975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76</xdr:row>
      <xdr:rowOff>0</xdr:rowOff>
    </xdr:from>
    <xdr:to>
      <xdr:col>13</xdr:col>
      <xdr:colOff>2275340</xdr:colOff>
      <xdr:row>76</xdr:row>
      <xdr:rowOff>0</xdr:rowOff>
    </xdr:to>
    <xdr:sp macro="" textlink="">
      <xdr:nvSpPr>
        <xdr:cNvPr id="195" name="Text Box 27">
          <a:extLst>
            <a:ext uri="{FF2B5EF4-FFF2-40B4-BE49-F238E27FC236}">
              <a16:creationId xmlns:a16="http://schemas.microsoft.com/office/drawing/2014/main" id="{0AB33B7A-A7D3-172D-14F3-5912BDDC5A4A}"/>
            </a:ext>
          </a:extLst>
        </xdr:cNvPr>
        <xdr:cNvSpPr txBox="1"/>
      </xdr:nvSpPr>
      <xdr:spPr bwMode="auto">
        <a:xfrm>
          <a:off x="9602614" y="18097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76</xdr:row>
      <xdr:rowOff>0</xdr:rowOff>
    </xdr:from>
    <xdr:to>
      <xdr:col>10</xdr:col>
      <xdr:colOff>1532930</xdr:colOff>
      <xdr:row>76</xdr:row>
      <xdr:rowOff>0</xdr:rowOff>
    </xdr:to>
    <xdr:sp macro="" textlink="">
      <xdr:nvSpPr>
        <xdr:cNvPr id="196" name="Text Box 28">
          <a:extLst>
            <a:ext uri="{FF2B5EF4-FFF2-40B4-BE49-F238E27FC236}">
              <a16:creationId xmlns:a16="http://schemas.microsoft.com/office/drawing/2014/main" id="{9F72204B-EB63-F09F-4A01-31E188FC53C6}"/>
            </a:ext>
          </a:extLst>
        </xdr:cNvPr>
        <xdr:cNvSpPr txBox="1"/>
      </xdr:nvSpPr>
      <xdr:spPr bwMode="auto">
        <a:xfrm>
          <a:off x="7543354" y="18097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197" name="Text Box 29">
          <a:extLst>
            <a:ext uri="{FF2B5EF4-FFF2-40B4-BE49-F238E27FC236}">
              <a16:creationId xmlns:a16="http://schemas.microsoft.com/office/drawing/2014/main" id="{809A5151-EB8C-8B30-4174-AD412DFC911C}"/>
            </a:ext>
          </a:extLst>
        </xdr:cNvPr>
        <xdr:cNvSpPr txBox="1"/>
      </xdr:nvSpPr>
      <xdr:spPr bwMode="auto">
        <a:xfrm>
          <a:off x="9602502" y="18097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198" name="Text Box 30">
          <a:extLst>
            <a:ext uri="{FF2B5EF4-FFF2-40B4-BE49-F238E27FC236}">
              <a16:creationId xmlns:a16="http://schemas.microsoft.com/office/drawing/2014/main" id="{91558203-2B76-AEC2-BE4F-D169CDD56DBB}"/>
            </a:ext>
          </a:extLst>
        </xdr:cNvPr>
        <xdr:cNvSpPr txBox="1"/>
      </xdr:nvSpPr>
      <xdr:spPr bwMode="auto">
        <a:xfrm>
          <a:off x="9602502" y="18097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199" name="Text Box 31">
          <a:extLst>
            <a:ext uri="{FF2B5EF4-FFF2-40B4-BE49-F238E27FC236}">
              <a16:creationId xmlns:a16="http://schemas.microsoft.com/office/drawing/2014/main" id="{83119B1E-8A86-827B-2DEB-774608B786CA}"/>
            </a:ext>
          </a:extLst>
        </xdr:cNvPr>
        <xdr:cNvSpPr txBox="1"/>
      </xdr:nvSpPr>
      <xdr:spPr bwMode="auto">
        <a:xfrm>
          <a:off x="9602502" y="18097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00" name="Text Box 32">
          <a:extLst>
            <a:ext uri="{FF2B5EF4-FFF2-40B4-BE49-F238E27FC236}">
              <a16:creationId xmlns:a16="http://schemas.microsoft.com/office/drawing/2014/main" id="{B14E6A34-3A45-4F51-30F8-4AE692AD4D84}"/>
            </a:ext>
          </a:extLst>
        </xdr:cNvPr>
        <xdr:cNvSpPr txBox="1"/>
      </xdr:nvSpPr>
      <xdr:spPr bwMode="auto">
        <a:xfrm>
          <a:off x="6181744" y="18097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15</xdr:col>
      <xdr:colOff>371698</xdr:colOff>
      <xdr:row>76</xdr:row>
      <xdr:rowOff>0</xdr:rowOff>
    </xdr:from>
    <xdr:to>
      <xdr:col>15</xdr:col>
      <xdr:colOff>934269</xdr:colOff>
      <xdr:row>76</xdr:row>
      <xdr:rowOff>0</xdr:rowOff>
    </xdr:to>
    <xdr:sp macro="" textlink="">
      <xdr:nvSpPr>
        <xdr:cNvPr id="201" name="Text Box 33">
          <a:extLst>
            <a:ext uri="{FF2B5EF4-FFF2-40B4-BE49-F238E27FC236}">
              <a16:creationId xmlns:a16="http://schemas.microsoft.com/office/drawing/2014/main" id="{A846618B-7B4C-2CC6-5595-58F85286997D}"/>
            </a:ext>
          </a:extLst>
        </xdr:cNvPr>
        <xdr:cNvSpPr txBox="1"/>
      </xdr:nvSpPr>
      <xdr:spPr bwMode="auto">
        <a:xfrm>
          <a:off x="10658698" y="180975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1656290</xdr:colOff>
      <xdr:row>76</xdr:row>
      <xdr:rowOff>0</xdr:rowOff>
    </xdr:from>
    <xdr:to>
      <xdr:col>13</xdr:col>
      <xdr:colOff>2248998</xdr:colOff>
      <xdr:row>76</xdr:row>
      <xdr:rowOff>0</xdr:rowOff>
    </xdr:to>
    <xdr:sp macro="" textlink="">
      <xdr:nvSpPr>
        <xdr:cNvPr id="202" name="Text Box 34">
          <a:extLst>
            <a:ext uri="{FF2B5EF4-FFF2-40B4-BE49-F238E27FC236}">
              <a16:creationId xmlns:a16="http://schemas.microsoft.com/office/drawing/2014/main" id="{F99414C9-F94E-8F07-E514-4004ECBCA6AC}"/>
            </a:ext>
          </a:extLst>
        </xdr:cNvPr>
        <xdr:cNvSpPr txBox="1"/>
      </xdr:nvSpPr>
      <xdr:spPr bwMode="auto">
        <a:xfrm>
          <a:off x="9600140" y="180975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03" name="Text Box 35">
          <a:extLst>
            <a:ext uri="{FF2B5EF4-FFF2-40B4-BE49-F238E27FC236}">
              <a16:creationId xmlns:a16="http://schemas.microsoft.com/office/drawing/2014/main" id="{2C3DDDC0-5E80-756B-3EAF-EC2DE7703A25}"/>
            </a:ext>
          </a:extLst>
        </xdr:cNvPr>
        <xdr:cNvSpPr txBox="1"/>
      </xdr:nvSpPr>
      <xdr:spPr bwMode="auto">
        <a:xfrm>
          <a:off x="10285512" y="18097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04" name="Text Box 36">
          <a:extLst>
            <a:ext uri="{FF2B5EF4-FFF2-40B4-BE49-F238E27FC236}">
              <a16:creationId xmlns:a16="http://schemas.microsoft.com/office/drawing/2014/main" id="{0F009278-B12A-54ED-DF5F-B2451DC276B4}"/>
            </a:ext>
          </a:extLst>
        </xdr:cNvPr>
        <xdr:cNvSpPr txBox="1"/>
      </xdr:nvSpPr>
      <xdr:spPr bwMode="auto">
        <a:xfrm>
          <a:off x="9602502" y="18097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05" name="Text Box 37">
          <a:extLst>
            <a:ext uri="{FF2B5EF4-FFF2-40B4-BE49-F238E27FC236}">
              <a16:creationId xmlns:a16="http://schemas.microsoft.com/office/drawing/2014/main" id="{724480F6-5056-C5B1-D1F5-4E11E37F4623}"/>
            </a:ext>
          </a:extLst>
        </xdr:cNvPr>
        <xdr:cNvSpPr txBox="1"/>
      </xdr:nvSpPr>
      <xdr:spPr bwMode="auto">
        <a:xfrm>
          <a:off x="10285512" y="18097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06" name="Text Box 38">
          <a:extLst>
            <a:ext uri="{FF2B5EF4-FFF2-40B4-BE49-F238E27FC236}">
              <a16:creationId xmlns:a16="http://schemas.microsoft.com/office/drawing/2014/main" id="{CE6DF2C7-80DF-1D74-2F12-532CA0AF1178}"/>
            </a:ext>
          </a:extLst>
        </xdr:cNvPr>
        <xdr:cNvSpPr txBox="1"/>
      </xdr:nvSpPr>
      <xdr:spPr bwMode="auto">
        <a:xfrm>
          <a:off x="9602502" y="18097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07" name="Text Box 39">
          <a:extLst>
            <a:ext uri="{FF2B5EF4-FFF2-40B4-BE49-F238E27FC236}">
              <a16:creationId xmlns:a16="http://schemas.microsoft.com/office/drawing/2014/main" id="{4E348C5D-77C9-3479-AFA6-1F862D6E828D}"/>
            </a:ext>
          </a:extLst>
        </xdr:cNvPr>
        <xdr:cNvSpPr txBox="1"/>
      </xdr:nvSpPr>
      <xdr:spPr bwMode="auto">
        <a:xfrm>
          <a:off x="6181744" y="18097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08" name="Text Box 40">
          <a:extLst>
            <a:ext uri="{FF2B5EF4-FFF2-40B4-BE49-F238E27FC236}">
              <a16:creationId xmlns:a16="http://schemas.microsoft.com/office/drawing/2014/main" id="{B5CEDFE6-6D19-C8CB-B0C8-D797184B875D}"/>
            </a:ext>
          </a:extLst>
        </xdr:cNvPr>
        <xdr:cNvSpPr txBox="1"/>
      </xdr:nvSpPr>
      <xdr:spPr bwMode="auto">
        <a:xfrm>
          <a:off x="10285512" y="18097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09" name="Text Box 41">
          <a:extLst>
            <a:ext uri="{FF2B5EF4-FFF2-40B4-BE49-F238E27FC236}">
              <a16:creationId xmlns:a16="http://schemas.microsoft.com/office/drawing/2014/main" id="{0B1C5CBE-B50D-11C8-8B71-D7ECC1658473}"/>
            </a:ext>
          </a:extLst>
        </xdr:cNvPr>
        <xdr:cNvSpPr txBox="1"/>
      </xdr:nvSpPr>
      <xdr:spPr bwMode="auto">
        <a:xfrm>
          <a:off x="10285512" y="18097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10" name="Text Box 42">
          <a:extLst>
            <a:ext uri="{FF2B5EF4-FFF2-40B4-BE49-F238E27FC236}">
              <a16:creationId xmlns:a16="http://schemas.microsoft.com/office/drawing/2014/main" id="{1F49165D-FD1F-6DA8-924B-5508D52A2EB2}"/>
            </a:ext>
          </a:extLst>
        </xdr:cNvPr>
        <xdr:cNvSpPr txBox="1"/>
      </xdr:nvSpPr>
      <xdr:spPr bwMode="auto">
        <a:xfrm>
          <a:off x="10285512" y="18097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76</xdr:row>
      <xdr:rowOff>0</xdr:rowOff>
    </xdr:from>
    <xdr:to>
      <xdr:col>19</xdr:col>
      <xdr:colOff>314381</xdr:colOff>
      <xdr:row>76</xdr:row>
      <xdr:rowOff>0</xdr:rowOff>
    </xdr:to>
    <xdr:sp macro="" textlink="">
      <xdr:nvSpPr>
        <xdr:cNvPr id="211" name="Text Box 43">
          <a:extLst>
            <a:ext uri="{FF2B5EF4-FFF2-40B4-BE49-F238E27FC236}">
              <a16:creationId xmlns:a16="http://schemas.microsoft.com/office/drawing/2014/main" id="{62959E21-98BC-70CC-57AA-B62E52AF98DC}"/>
            </a:ext>
          </a:extLst>
        </xdr:cNvPr>
        <xdr:cNvSpPr txBox="1"/>
      </xdr:nvSpPr>
      <xdr:spPr bwMode="auto">
        <a:xfrm>
          <a:off x="12515990" y="180975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76</xdr:row>
      <xdr:rowOff>0</xdr:rowOff>
    </xdr:from>
    <xdr:to>
      <xdr:col>13</xdr:col>
      <xdr:colOff>2275340</xdr:colOff>
      <xdr:row>76</xdr:row>
      <xdr:rowOff>0</xdr:rowOff>
    </xdr:to>
    <xdr:sp macro="" textlink="">
      <xdr:nvSpPr>
        <xdr:cNvPr id="212" name="Text Box 44">
          <a:extLst>
            <a:ext uri="{FF2B5EF4-FFF2-40B4-BE49-F238E27FC236}">
              <a16:creationId xmlns:a16="http://schemas.microsoft.com/office/drawing/2014/main" id="{6932D6F8-9322-53C1-9A5F-AAF179FCA9AB}"/>
            </a:ext>
          </a:extLst>
        </xdr:cNvPr>
        <xdr:cNvSpPr txBox="1"/>
      </xdr:nvSpPr>
      <xdr:spPr bwMode="auto">
        <a:xfrm>
          <a:off x="9602614" y="18097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76</xdr:row>
      <xdr:rowOff>0</xdr:rowOff>
    </xdr:from>
    <xdr:to>
      <xdr:col>10</xdr:col>
      <xdr:colOff>1532930</xdr:colOff>
      <xdr:row>76</xdr:row>
      <xdr:rowOff>0</xdr:rowOff>
    </xdr:to>
    <xdr:sp macro="" textlink="">
      <xdr:nvSpPr>
        <xdr:cNvPr id="213" name="Text Box 45">
          <a:extLst>
            <a:ext uri="{FF2B5EF4-FFF2-40B4-BE49-F238E27FC236}">
              <a16:creationId xmlns:a16="http://schemas.microsoft.com/office/drawing/2014/main" id="{5E514CAD-D497-97D7-1020-9998307AF695}"/>
            </a:ext>
          </a:extLst>
        </xdr:cNvPr>
        <xdr:cNvSpPr txBox="1"/>
      </xdr:nvSpPr>
      <xdr:spPr bwMode="auto">
        <a:xfrm>
          <a:off x="7543354" y="18097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14" name="Text Box 46">
          <a:extLst>
            <a:ext uri="{FF2B5EF4-FFF2-40B4-BE49-F238E27FC236}">
              <a16:creationId xmlns:a16="http://schemas.microsoft.com/office/drawing/2014/main" id="{92DAF75D-E8C3-BF64-089F-E9DD57D26F50}"/>
            </a:ext>
          </a:extLst>
        </xdr:cNvPr>
        <xdr:cNvSpPr txBox="1"/>
      </xdr:nvSpPr>
      <xdr:spPr bwMode="auto">
        <a:xfrm>
          <a:off x="9602502" y="18097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15" name="Text Box 47">
          <a:extLst>
            <a:ext uri="{FF2B5EF4-FFF2-40B4-BE49-F238E27FC236}">
              <a16:creationId xmlns:a16="http://schemas.microsoft.com/office/drawing/2014/main" id="{CF7DF9A9-787F-9F3A-9CA3-E6621977D556}"/>
            </a:ext>
          </a:extLst>
        </xdr:cNvPr>
        <xdr:cNvSpPr txBox="1"/>
      </xdr:nvSpPr>
      <xdr:spPr bwMode="auto">
        <a:xfrm>
          <a:off x="9602502" y="18097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16" name="Text Box 48">
          <a:extLst>
            <a:ext uri="{FF2B5EF4-FFF2-40B4-BE49-F238E27FC236}">
              <a16:creationId xmlns:a16="http://schemas.microsoft.com/office/drawing/2014/main" id="{D4A65B4A-D7DE-2F08-C5D7-9D743BD3BD7E}"/>
            </a:ext>
          </a:extLst>
        </xdr:cNvPr>
        <xdr:cNvSpPr txBox="1"/>
      </xdr:nvSpPr>
      <xdr:spPr bwMode="auto">
        <a:xfrm>
          <a:off x="9602502" y="18097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17" name="Text Box 49">
          <a:extLst>
            <a:ext uri="{FF2B5EF4-FFF2-40B4-BE49-F238E27FC236}">
              <a16:creationId xmlns:a16="http://schemas.microsoft.com/office/drawing/2014/main" id="{F334B921-97A6-3C76-7BCD-D7B815678C28}"/>
            </a:ext>
          </a:extLst>
        </xdr:cNvPr>
        <xdr:cNvSpPr txBox="1"/>
      </xdr:nvSpPr>
      <xdr:spPr bwMode="auto">
        <a:xfrm>
          <a:off x="6181744" y="18097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18" name="Text Box 50">
          <a:extLst>
            <a:ext uri="{FF2B5EF4-FFF2-40B4-BE49-F238E27FC236}">
              <a16:creationId xmlns:a16="http://schemas.microsoft.com/office/drawing/2014/main" id="{EB24D3F5-4E46-FCF7-738D-8761C932FA67}"/>
            </a:ext>
          </a:extLst>
        </xdr:cNvPr>
        <xdr:cNvSpPr txBox="1"/>
      </xdr:nvSpPr>
      <xdr:spPr bwMode="auto">
        <a:xfrm>
          <a:off x="6181744" y="18097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104</xdr:row>
      <xdr:rowOff>0</xdr:rowOff>
    </xdr:from>
    <xdr:to>
      <xdr:col>9</xdr:col>
      <xdr:colOff>180975</xdr:colOff>
      <xdr:row>104</xdr:row>
      <xdr:rowOff>0</xdr:rowOff>
    </xdr:to>
    <xdr:sp macro="" textlink="">
      <xdr:nvSpPr>
        <xdr:cNvPr id="219" name="Text Box 52">
          <a:extLst>
            <a:ext uri="{FF2B5EF4-FFF2-40B4-BE49-F238E27FC236}">
              <a16:creationId xmlns:a16="http://schemas.microsoft.com/office/drawing/2014/main" id="{449107B8-8208-81C7-99D5-1D1FA68AD1B7}"/>
            </a:ext>
          </a:extLst>
        </xdr:cNvPr>
        <xdr:cNvSpPr txBox="1"/>
      </xdr:nvSpPr>
      <xdr:spPr bwMode="auto">
        <a:xfrm>
          <a:off x="6181744" y="24765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114</xdr:row>
      <xdr:rowOff>0</xdr:rowOff>
    </xdr:from>
    <xdr:to>
      <xdr:col>15</xdr:col>
      <xdr:colOff>467134</xdr:colOff>
      <xdr:row>114</xdr:row>
      <xdr:rowOff>0</xdr:rowOff>
    </xdr:to>
    <xdr:sp macro="" textlink="">
      <xdr:nvSpPr>
        <xdr:cNvPr id="220" name="Text Box 53">
          <a:extLst>
            <a:ext uri="{FF2B5EF4-FFF2-40B4-BE49-F238E27FC236}">
              <a16:creationId xmlns:a16="http://schemas.microsoft.com/office/drawing/2014/main" id="{EE15116E-079B-7292-394D-36E12413C278}"/>
            </a:ext>
          </a:extLst>
        </xdr:cNvPr>
        <xdr:cNvSpPr txBox="1"/>
      </xdr:nvSpPr>
      <xdr:spPr bwMode="auto">
        <a:xfrm>
          <a:off x="10285512" y="271462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114</xdr:row>
      <xdr:rowOff>0</xdr:rowOff>
    </xdr:from>
    <xdr:to>
      <xdr:col>15</xdr:col>
      <xdr:colOff>467134</xdr:colOff>
      <xdr:row>114</xdr:row>
      <xdr:rowOff>0</xdr:rowOff>
    </xdr:to>
    <xdr:sp macro="" textlink="">
      <xdr:nvSpPr>
        <xdr:cNvPr id="221" name="Text Box 54">
          <a:extLst>
            <a:ext uri="{FF2B5EF4-FFF2-40B4-BE49-F238E27FC236}">
              <a16:creationId xmlns:a16="http://schemas.microsoft.com/office/drawing/2014/main" id="{60885690-25AE-8D03-4FB1-4D2B7BCA368D}"/>
            </a:ext>
          </a:extLst>
        </xdr:cNvPr>
        <xdr:cNvSpPr txBox="1"/>
      </xdr:nvSpPr>
      <xdr:spPr bwMode="auto">
        <a:xfrm>
          <a:off x="10285512" y="271462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114</xdr:row>
      <xdr:rowOff>0</xdr:rowOff>
    </xdr:from>
    <xdr:to>
      <xdr:col>15</xdr:col>
      <xdr:colOff>467134</xdr:colOff>
      <xdr:row>114</xdr:row>
      <xdr:rowOff>0</xdr:rowOff>
    </xdr:to>
    <xdr:sp macro="" textlink="">
      <xdr:nvSpPr>
        <xdr:cNvPr id="222" name="Text Box 55">
          <a:extLst>
            <a:ext uri="{FF2B5EF4-FFF2-40B4-BE49-F238E27FC236}">
              <a16:creationId xmlns:a16="http://schemas.microsoft.com/office/drawing/2014/main" id="{3B7B56DE-5FC8-5179-D2F2-BF69083798D3}"/>
            </a:ext>
          </a:extLst>
        </xdr:cNvPr>
        <xdr:cNvSpPr txBox="1"/>
      </xdr:nvSpPr>
      <xdr:spPr bwMode="auto">
        <a:xfrm>
          <a:off x="10285512" y="271462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114</xdr:row>
      <xdr:rowOff>0</xdr:rowOff>
    </xdr:from>
    <xdr:to>
      <xdr:col>19</xdr:col>
      <xdr:colOff>314381</xdr:colOff>
      <xdr:row>114</xdr:row>
      <xdr:rowOff>0</xdr:rowOff>
    </xdr:to>
    <xdr:sp macro="" textlink="">
      <xdr:nvSpPr>
        <xdr:cNvPr id="223" name="Text Box 56">
          <a:extLst>
            <a:ext uri="{FF2B5EF4-FFF2-40B4-BE49-F238E27FC236}">
              <a16:creationId xmlns:a16="http://schemas.microsoft.com/office/drawing/2014/main" id="{E2683CBE-100B-8872-3349-6A7FF5ABB22D}"/>
            </a:ext>
          </a:extLst>
        </xdr:cNvPr>
        <xdr:cNvSpPr txBox="1"/>
      </xdr:nvSpPr>
      <xdr:spPr bwMode="auto">
        <a:xfrm>
          <a:off x="12515990" y="271462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114</xdr:row>
      <xdr:rowOff>0</xdr:rowOff>
    </xdr:from>
    <xdr:to>
      <xdr:col>13</xdr:col>
      <xdr:colOff>2275340</xdr:colOff>
      <xdr:row>114</xdr:row>
      <xdr:rowOff>0</xdr:rowOff>
    </xdr:to>
    <xdr:sp macro="" textlink="">
      <xdr:nvSpPr>
        <xdr:cNvPr id="224" name="Text Box 57">
          <a:extLst>
            <a:ext uri="{FF2B5EF4-FFF2-40B4-BE49-F238E27FC236}">
              <a16:creationId xmlns:a16="http://schemas.microsoft.com/office/drawing/2014/main" id="{E7750659-4CDF-8AF5-29D7-9B14D783A9D5}"/>
            </a:ext>
          </a:extLst>
        </xdr:cNvPr>
        <xdr:cNvSpPr txBox="1"/>
      </xdr:nvSpPr>
      <xdr:spPr bwMode="auto">
        <a:xfrm>
          <a:off x="9602614" y="27146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114</xdr:row>
      <xdr:rowOff>0</xdr:rowOff>
    </xdr:from>
    <xdr:to>
      <xdr:col>10</xdr:col>
      <xdr:colOff>1532930</xdr:colOff>
      <xdr:row>114</xdr:row>
      <xdr:rowOff>0</xdr:rowOff>
    </xdr:to>
    <xdr:sp macro="" textlink="">
      <xdr:nvSpPr>
        <xdr:cNvPr id="225" name="Text Box 58">
          <a:extLst>
            <a:ext uri="{FF2B5EF4-FFF2-40B4-BE49-F238E27FC236}">
              <a16:creationId xmlns:a16="http://schemas.microsoft.com/office/drawing/2014/main" id="{79A76A20-0854-852B-80C6-2B86F19E0710}"/>
            </a:ext>
          </a:extLst>
        </xdr:cNvPr>
        <xdr:cNvSpPr txBox="1"/>
      </xdr:nvSpPr>
      <xdr:spPr bwMode="auto">
        <a:xfrm>
          <a:off x="7543354" y="27146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114</xdr:row>
      <xdr:rowOff>0</xdr:rowOff>
    </xdr:from>
    <xdr:to>
      <xdr:col>13</xdr:col>
      <xdr:colOff>2360954</xdr:colOff>
      <xdr:row>114</xdr:row>
      <xdr:rowOff>0</xdr:rowOff>
    </xdr:to>
    <xdr:sp macro="" textlink="">
      <xdr:nvSpPr>
        <xdr:cNvPr id="226" name="Text Box 59">
          <a:extLst>
            <a:ext uri="{FF2B5EF4-FFF2-40B4-BE49-F238E27FC236}">
              <a16:creationId xmlns:a16="http://schemas.microsoft.com/office/drawing/2014/main" id="{C57E7B90-4F2B-A0A6-386E-5FEAE2324B23}"/>
            </a:ext>
          </a:extLst>
        </xdr:cNvPr>
        <xdr:cNvSpPr txBox="1"/>
      </xdr:nvSpPr>
      <xdr:spPr bwMode="auto">
        <a:xfrm>
          <a:off x="9602502" y="27146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114</xdr:row>
      <xdr:rowOff>0</xdr:rowOff>
    </xdr:from>
    <xdr:to>
      <xdr:col>13</xdr:col>
      <xdr:colOff>2360954</xdr:colOff>
      <xdr:row>114</xdr:row>
      <xdr:rowOff>0</xdr:rowOff>
    </xdr:to>
    <xdr:sp macro="" textlink="">
      <xdr:nvSpPr>
        <xdr:cNvPr id="227" name="Text Box 60">
          <a:extLst>
            <a:ext uri="{FF2B5EF4-FFF2-40B4-BE49-F238E27FC236}">
              <a16:creationId xmlns:a16="http://schemas.microsoft.com/office/drawing/2014/main" id="{3D0AD556-69FA-0644-9880-AE8664ED6CA0}"/>
            </a:ext>
          </a:extLst>
        </xdr:cNvPr>
        <xdr:cNvSpPr txBox="1"/>
      </xdr:nvSpPr>
      <xdr:spPr bwMode="auto">
        <a:xfrm>
          <a:off x="9602502" y="27146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114</xdr:row>
      <xdr:rowOff>0</xdr:rowOff>
    </xdr:from>
    <xdr:to>
      <xdr:col>13</xdr:col>
      <xdr:colOff>2360954</xdr:colOff>
      <xdr:row>114</xdr:row>
      <xdr:rowOff>0</xdr:rowOff>
    </xdr:to>
    <xdr:sp macro="" textlink="">
      <xdr:nvSpPr>
        <xdr:cNvPr id="228" name="Text Box 61">
          <a:extLst>
            <a:ext uri="{FF2B5EF4-FFF2-40B4-BE49-F238E27FC236}">
              <a16:creationId xmlns:a16="http://schemas.microsoft.com/office/drawing/2014/main" id="{0C09D549-7C5A-0843-B5EB-1D0E3FFAC25B}"/>
            </a:ext>
          </a:extLst>
        </xdr:cNvPr>
        <xdr:cNvSpPr txBox="1"/>
      </xdr:nvSpPr>
      <xdr:spPr bwMode="auto">
        <a:xfrm>
          <a:off x="9602502" y="27146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114</xdr:row>
      <xdr:rowOff>0</xdr:rowOff>
    </xdr:from>
    <xdr:to>
      <xdr:col>9</xdr:col>
      <xdr:colOff>180975</xdr:colOff>
      <xdr:row>114</xdr:row>
      <xdr:rowOff>0</xdr:rowOff>
    </xdr:to>
    <xdr:sp macro="" textlink="">
      <xdr:nvSpPr>
        <xdr:cNvPr id="229" name="Text Box 62">
          <a:extLst>
            <a:ext uri="{FF2B5EF4-FFF2-40B4-BE49-F238E27FC236}">
              <a16:creationId xmlns:a16="http://schemas.microsoft.com/office/drawing/2014/main" id="{A45A811F-65E6-A547-E469-E7903ADE0E1A}"/>
            </a:ext>
          </a:extLst>
        </xdr:cNvPr>
        <xdr:cNvSpPr txBox="1"/>
      </xdr:nvSpPr>
      <xdr:spPr bwMode="auto">
        <a:xfrm>
          <a:off x="6181744" y="27146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1095375</xdr:colOff>
      <xdr:row>100</xdr:row>
      <xdr:rowOff>180975</xdr:rowOff>
    </xdr:from>
    <xdr:to>
      <xdr:col>14</xdr:col>
      <xdr:colOff>3133725</xdr:colOff>
      <xdr:row>107</xdr:row>
      <xdr:rowOff>123825</xdr:rowOff>
    </xdr:to>
    <xdr:sp macro="" textlink="">
      <xdr:nvSpPr>
        <xdr:cNvPr id="230"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7543800" y="23993475"/>
          <a:ext cx="2743200" cy="16097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3094137</xdr:colOff>
      <xdr:row>75</xdr:row>
      <xdr:rowOff>0</xdr:rowOff>
    </xdr:from>
    <xdr:to>
      <xdr:col>15</xdr:col>
      <xdr:colOff>467134</xdr:colOff>
      <xdr:row>75</xdr:row>
      <xdr:rowOff>0</xdr:rowOff>
    </xdr:to>
    <xdr:sp macro="" textlink="">
      <xdr:nvSpPr>
        <xdr:cNvPr id="231" name="Text Box 13">
          <a:extLst>
            <a:ext uri="{FF2B5EF4-FFF2-40B4-BE49-F238E27FC236}">
              <a16:creationId xmlns:a16="http://schemas.microsoft.com/office/drawing/2014/main" id="{19147425-FBBD-5C69-D2FB-B83376FC8078}"/>
            </a:ext>
          </a:extLst>
        </xdr:cNvPr>
        <xdr:cNvSpPr txBox="1"/>
      </xdr:nvSpPr>
      <xdr:spPr bwMode="auto">
        <a:xfrm>
          <a:off x="10285512" y="178593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75</xdr:row>
      <xdr:rowOff>0</xdr:rowOff>
    </xdr:from>
    <xdr:to>
      <xdr:col>15</xdr:col>
      <xdr:colOff>467134</xdr:colOff>
      <xdr:row>75</xdr:row>
      <xdr:rowOff>0</xdr:rowOff>
    </xdr:to>
    <xdr:sp macro="" textlink="">
      <xdr:nvSpPr>
        <xdr:cNvPr id="232" name="Text Box 14">
          <a:extLst>
            <a:ext uri="{FF2B5EF4-FFF2-40B4-BE49-F238E27FC236}">
              <a16:creationId xmlns:a16="http://schemas.microsoft.com/office/drawing/2014/main" id="{708D775D-70B8-D9F1-E5E1-1F6FD47DB479}"/>
            </a:ext>
          </a:extLst>
        </xdr:cNvPr>
        <xdr:cNvSpPr txBox="1"/>
      </xdr:nvSpPr>
      <xdr:spPr bwMode="auto">
        <a:xfrm>
          <a:off x="10285512" y="178593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75</xdr:row>
      <xdr:rowOff>0</xdr:rowOff>
    </xdr:from>
    <xdr:to>
      <xdr:col>15</xdr:col>
      <xdr:colOff>467134</xdr:colOff>
      <xdr:row>75</xdr:row>
      <xdr:rowOff>0</xdr:rowOff>
    </xdr:to>
    <xdr:sp macro="" textlink="">
      <xdr:nvSpPr>
        <xdr:cNvPr id="233" name="Text Box 15">
          <a:extLst>
            <a:ext uri="{FF2B5EF4-FFF2-40B4-BE49-F238E27FC236}">
              <a16:creationId xmlns:a16="http://schemas.microsoft.com/office/drawing/2014/main" id="{5CE68518-9C02-A28C-9265-788AF167289B}"/>
            </a:ext>
          </a:extLst>
        </xdr:cNvPr>
        <xdr:cNvSpPr txBox="1"/>
      </xdr:nvSpPr>
      <xdr:spPr bwMode="auto">
        <a:xfrm>
          <a:off x="10285512" y="178593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75</xdr:row>
      <xdr:rowOff>0</xdr:rowOff>
    </xdr:from>
    <xdr:to>
      <xdr:col>19</xdr:col>
      <xdr:colOff>314381</xdr:colOff>
      <xdr:row>75</xdr:row>
      <xdr:rowOff>0</xdr:rowOff>
    </xdr:to>
    <xdr:sp macro="" textlink="">
      <xdr:nvSpPr>
        <xdr:cNvPr id="234" name="Text Box 16">
          <a:extLst>
            <a:ext uri="{FF2B5EF4-FFF2-40B4-BE49-F238E27FC236}">
              <a16:creationId xmlns:a16="http://schemas.microsoft.com/office/drawing/2014/main" id="{B7936818-B03B-7D1E-39DC-055A95378CE1}"/>
            </a:ext>
          </a:extLst>
        </xdr:cNvPr>
        <xdr:cNvSpPr txBox="1"/>
      </xdr:nvSpPr>
      <xdr:spPr bwMode="auto">
        <a:xfrm>
          <a:off x="12515990" y="17859375"/>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75</xdr:row>
      <xdr:rowOff>0</xdr:rowOff>
    </xdr:from>
    <xdr:to>
      <xdr:col>13</xdr:col>
      <xdr:colOff>2275340</xdr:colOff>
      <xdr:row>75</xdr:row>
      <xdr:rowOff>0</xdr:rowOff>
    </xdr:to>
    <xdr:sp macro="" textlink="">
      <xdr:nvSpPr>
        <xdr:cNvPr id="235" name="Text Box 17">
          <a:extLst>
            <a:ext uri="{FF2B5EF4-FFF2-40B4-BE49-F238E27FC236}">
              <a16:creationId xmlns:a16="http://schemas.microsoft.com/office/drawing/2014/main" id="{4AD09734-6269-B1C7-A029-A4B8A86869A3}"/>
            </a:ext>
          </a:extLst>
        </xdr:cNvPr>
        <xdr:cNvSpPr txBox="1"/>
      </xdr:nvSpPr>
      <xdr:spPr bwMode="auto">
        <a:xfrm>
          <a:off x="9602614" y="178593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75</xdr:row>
      <xdr:rowOff>0</xdr:rowOff>
    </xdr:from>
    <xdr:to>
      <xdr:col>10</xdr:col>
      <xdr:colOff>1532930</xdr:colOff>
      <xdr:row>75</xdr:row>
      <xdr:rowOff>0</xdr:rowOff>
    </xdr:to>
    <xdr:sp macro="" textlink="">
      <xdr:nvSpPr>
        <xdr:cNvPr id="236" name="Text Box 18">
          <a:extLst>
            <a:ext uri="{FF2B5EF4-FFF2-40B4-BE49-F238E27FC236}">
              <a16:creationId xmlns:a16="http://schemas.microsoft.com/office/drawing/2014/main" id="{488BE169-5AE8-252C-1996-973B9115BD2B}"/>
            </a:ext>
          </a:extLst>
        </xdr:cNvPr>
        <xdr:cNvSpPr txBox="1"/>
      </xdr:nvSpPr>
      <xdr:spPr bwMode="auto">
        <a:xfrm>
          <a:off x="7543354" y="178593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75</xdr:row>
      <xdr:rowOff>0</xdr:rowOff>
    </xdr:from>
    <xdr:to>
      <xdr:col>13</xdr:col>
      <xdr:colOff>2360954</xdr:colOff>
      <xdr:row>75</xdr:row>
      <xdr:rowOff>0</xdr:rowOff>
    </xdr:to>
    <xdr:sp macro="" textlink="">
      <xdr:nvSpPr>
        <xdr:cNvPr id="237" name="Text Box 19">
          <a:extLst>
            <a:ext uri="{FF2B5EF4-FFF2-40B4-BE49-F238E27FC236}">
              <a16:creationId xmlns:a16="http://schemas.microsoft.com/office/drawing/2014/main" id="{A532160A-D4A6-58BB-9230-AF5597B02A1F}"/>
            </a:ext>
          </a:extLst>
        </xdr:cNvPr>
        <xdr:cNvSpPr txBox="1"/>
      </xdr:nvSpPr>
      <xdr:spPr bwMode="auto">
        <a:xfrm>
          <a:off x="9602502" y="178593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75</xdr:row>
      <xdr:rowOff>0</xdr:rowOff>
    </xdr:from>
    <xdr:to>
      <xdr:col>13</xdr:col>
      <xdr:colOff>2360954</xdr:colOff>
      <xdr:row>75</xdr:row>
      <xdr:rowOff>0</xdr:rowOff>
    </xdr:to>
    <xdr:sp macro="" textlink="">
      <xdr:nvSpPr>
        <xdr:cNvPr id="238" name="Text Box 20">
          <a:extLst>
            <a:ext uri="{FF2B5EF4-FFF2-40B4-BE49-F238E27FC236}">
              <a16:creationId xmlns:a16="http://schemas.microsoft.com/office/drawing/2014/main" id="{AD9339A2-7E10-4E58-D298-326F4C9715BB}"/>
            </a:ext>
          </a:extLst>
        </xdr:cNvPr>
        <xdr:cNvSpPr txBox="1"/>
      </xdr:nvSpPr>
      <xdr:spPr bwMode="auto">
        <a:xfrm>
          <a:off x="9602502" y="178593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75</xdr:row>
      <xdr:rowOff>0</xdr:rowOff>
    </xdr:from>
    <xdr:to>
      <xdr:col>13</xdr:col>
      <xdr:colOff>2360954</xdr:colOff>
      <xdr:row>75</xdr:row>
      <xdr:rowOff>0</xdr:rowOff>
    </xdr:to>
    <xdr:sp macro="" textlink="">
      <xdr:nvSpPr>
        <xdr:cNvPr id="239" name="Text Box 21">
          <a:extLst>
            <a:ext uri="{FF2B5EF4-FFF2-40B4-BE49-F238E27FC236}">
              <a16:creationId xmlns:a16="http://schemas.microsoft.com/office/drawing/2014/main" id="{173B5389-119C-F3BA-EEB6-A69FDAC369D0}"/>
            </a:ext>
          </a:extLst>
        </xdr:cNvPr>
        <xdr:cNvSpPr txBox="1"/>
      </xdr:nvSpPr>
      <xdr:spPr bwMode="auto">
        <a:xfrm>
          <a:off x="9602502" y="178593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75</xdr:row>
      <xdr:rowOff>0</xdr:rowOff>
    </xdr:from>
    <xdr:to>
      <xdr:col>9</xdr:col>
      <xdr:colOff>180975</xdr:colOff>
      <xdr:row>75</xdr:row>
      <xdr:rowOff>0</xdr:rowOff>
    </xdr:to>
    <xdr:sp macro="" textlink="">
      <xdr:nvSpPr>
        <xdr:cNvPr id="240" name="Text Box 22">
          <a:extLst>
            <a:ext uri="{FF2B5EF4-FFF2-40B4-BE49-F238E27FC236}">
              <a16:creationId xmlns:a16="http://schemas.microsoft.com/office/drawing/2014/main" id="{3F4A3778-3EDF-A19B-CC71-96B31D757EDA}"/>
            </a:ext>
          </a:extLst>
        </xdr:cNvPr>
        <xdr:cNvSpPr txBox="1"/>
      </xdr:nvSpPr>
      <xdr:spPr bwMode="auto">
        <a:xfrm>
          <a:off x="6181744" y="17859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41" name="Text Box 23">
          <a:extLst>
            <a:ext uri="{FF2B5EF4-FFF2-40B4-BE49-F238E27FC236}">
              <a16:creationId xmlns:a16="http://schemas.microsoft.com/office/drawing/2014/main" id="{F739198A-DC64-07A7-3465-C44E7E96DB86}"/>
            </a:ext>
          </a:extLst>
        </xdr:cNvPr>
        <xdr:cNvSpPr txBox="1"/>
      </xdr:nvSpPr>
      <xdr:spPr bwMode="auto">
        <a:xfrm>
          <a:off x="10285512" y="18097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42" name="Text Box 24">
          <a:extLst>
            <a:ext uri="{FF2B5EF4-FFF2-40B4-BE49-F238E27FC236}">
              <a16:creationId xmlns:a16="http://schemas.microsoft.com/office/drawing/2014/main" id="{7F6EC194-132D-DF56-147D-2F288FCEF98C}"/>
            </a:ext>
          </a:extLst>
        </xdr:cNvPr>
        <xdr:cNvSpPr txBox="1"/>
      </xdr:nvSpPr>
      <xdr:spPr bwMode="auto">
        <a:xfrm>
          <a:off x="10285512" y="18097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43" name="Text Box 25">
          <a:extLst>
            <a:ext uri="{FF2B5EF4-FFF2-40B4-BE49-F238E27FC236}">
              <a16:creationId xmlns:a16="http://schemas.microsoft.com/office/drawing/2014/main" id="{14F38021-E1C0-041F-2BD7-C7BDAA045EE0}"/>
            </a:ext>
          </a:extLst>
        </xdr:cNvPr>
        <xdr:cNvSpPr txBox="1"/>
      </xdr:nvSpPr>
      <xdr:spPr bwMode="auto">
        <a:xfrm>
          <a:off x="10285512" y="18097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76</xdr:row>
      <xdr:rowOff>0</xdr:rowOff>
    </xdr:from>
    <xdr:to>
      <xdr:col>19</xdr:col>
      <xdr:colOff>314381</xdr:colOff>
      <xdr:row>76</xdr:row>
      <xdr:rowOff>0</xdr:rowOff>
    </xdr:to>
    <xdr:sp macro="" textlink="">
      <xdr:nvSpPr>
        <xdr:cNvPr id="244" name="Text Box 26">
          <a:extLst>
            <a:ext uri="{FF2B5EF4-FFF2-40B4-BE49-F238E27FC236}">
              <a16:creationId xmlns:a16="http://schemas.microsoft.com/office/drawing/2014/main" id="{247FB501-F590-4A49-FC94-6A1FACAD424C}"/>
            </a:ext>
          </a:extLst>
        </xdr:cNvPr>
        <xdr:cNvSpPr txBox="1"/>
      </xdr:nvSpPr>
      <xdr:spPr bwMode="auto">
        <a:xfrm>
          <a:off x="12515990" y="180975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76</xdr:row>
      <xdr:rowOff>0</xdr:rowOff>
    </xdr:from>
    <xdr:to>
      <xdr:col>13</xdr:col>
      <xdr:colOff>2275340</xdr:colOff>
      <xdr:row>76</xdr:row>
      <xdr:rowOff>0</xdr:rowOff>
    </xdr:to>
    <xdr:sp macro="" textlink="">
      <xdr:nvSpPr>
        <xdr:cNvPr id="245" name="Text Box 27">
          <a:extLst>
            <a:ext uri="{FF2B5EF4-FFF2-40B4-BE49-F238E27FC236}">
              <a16:creationId xmlns:a16="http://schemas.microsoft.com/office/drawing/2014/main" id="{951317C1-E1E0-9A54-40EB-B321E7B647A6}"/>
            </a:ext>
          </a:extLst>
        </xdr:cNvPr>
        <xdr:cNvSpPr txBox="1"/>
      </xdr:nvSpPr>
      <xdr:spPr bwMode="auto">
        <a:xfrm>
          <a:off x="9602614" y="18097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76</xdr:row>
      <xdr:rowOff>0</xdr:rowOff>
    </xdr:from>
    <xdr:to>
      <xdr:col>10</xdr:col>
      <xdr:colOff>1532930</xdr:colOff>
      <xdr:row>76</xdr:row>
      <xdr:rowOff>0</xdr:rowOff>
    </xdr:to>
    <xdr:sp macro="" textlink="">
      <xdr:nvSpPr>
        <xdr:cNvPr id="246" name="Text Box 28">
          <a:extLst>
            <a:ext uri="{FF2B5EF4-FFF2-40B4-BE49-F238E27FC236}">
              <a16:creationId xmlns:a16="http://schemas.microsoft.com/office/drawing/2014/main" id="{A23975E7-B243-B533-46B7-DFC76D83C22A}"/>
            </a:ext>
          </a:extLst>
        </xdr:cNvPr>
        <xdr:cNvSpPr txBox="1"/>
      </xdr:nvSpPr>
      <xdr:spPr bwMode="auto">
        <a:xfrm>
          <a:off x="7543354" y="18097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47" name="Text Box 29">
          <a:extLst>
            <a:ext uri="{FF2B5EF4-FFF2-40B4-BE49-F238E27FC236}">
              <a16:creationId xmlns:a16="http://schemas.microsoft.com/office/drawing/2014/main" id="{BCC0F4AB-81F5-9F56-E743-F448A9EAAB6A}"/>
            </a:ext>
          </a:extLst>
        </xdr:cNvPr>
        <xdr:cNvSpPr txBox="1"/>
      </xdr:nvSpPr>
      <xdr:spPr bwMode="auto">
        <a:xfrm>
          <a:off x="9602502" y="18097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48" name="Text Box 30">
          <a:extLst>
            <a:ext uri="{FF2B5EF4-FFF2-40B4-BE49-F238E27FC236}">
              <a16:creationId xmlns:a16="http://schemas.microsoft.com/office/drawing/2014/main" id="{0426A439-A61C-61D5-7CC0-529C2D6D9EED}"/>
            </a:ext>
          </a:extLst>
        </xdr:cNvPr>
        <xdr:cNvSpPr txBox="1"/>
      </xdr:nvSpPr>
      <xdr:spPr bwMode="auto">
        <a:xfrm>
          <a:off x="9602502" y="18097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49" name="Text Box 31">
          <a:extLst>
            <a:ext uri="{FF2B5EF4-FFF2-40B4-BE49-F238E27FC236}">
              <a16:creationId xmlns:a16="http://schemas.microsoft.com/office/drawing/2014/main" id="{35042433-1F1D-5836-6D7F-0203338E6D71}"/>
            </a:ext>
          </a:extLst>
        </xdr:cNvPr>
        <xdr:cNvSpPr txBox="1"/>
      </xdr:nvSpPr>
      <xdr:spPr bwMode="auto">
        <a:xfrm>
          <a:off x="9602502" y="18097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50" name="Text Box 32">
          <a:extLst>
            <a:ext uri="{FF2B5EF4-FFF2-40B4-BE49-F238E27FC236}">
              <a16:creationId xmlns:a16="http://schemas.microsoft.com/office/drawing/2014/main" id="{A15422DC-3197-0BA3-446C-C55713102BA0}"/>
            </a:ext>
          </a:extLst>
        </xdr:cNvPr>
        <xdr:cNvSpPr txBox="1"/>
      </xdr:nvSpPr>
      <xdr:spPr bwMode="auto">
        <a:xfrm>
          <a:off x="6181744" y="18097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15</xdr:col>
      <xdr:colOff>371698</xdr:colOff>
      <xdr:row>76</xdr:row>
      <xdr:rowOff>0</xdr:rowOff>
    </xdr:from>
    <xdr:to>
      <xdr:col>15</xdr:col>
      <xdr:colOff>934269</xdr:colOff>
      <xdr:row>76</xdr:row>
      <xdr:rowOff>0</xdr:rowOff>
    </xdr:to>
    <xdr:sp macro="" textlink="">
      <xdr:nvSpPr>
        <xdr:cNvPr id="251" name="Text Box 33">
          <a:extLst>
            <a:ext uri="{FF2B5EF4-FFF2-40B4-BE49-F238E27FC236}">
              <a16:creationId xmlns:a16="http://schemas.microsoft.com/office/drawing/2014/main" id="{0D575E5E-18B1-ED5B-F0D0-BB638ADEFA92}"/>
            </a:ext>
          </a:extLst>
        </xdr:cNvPr>
        <xdr:cNvSpPr txBox="1"/>
      </xdr:nvSpPr>
      <xdr:spPr bwMode="auto">
        <a:xfrm>
          <a:off x="10658698" y="180975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1656290</xdr:colOff>
      <xdr:row>76</xdr:row>
      <xdr:rowOff>0</xdr:rowOff>
    </xdr:from>
    <xdr:to>
      <xdr:col>13</xdr:col>
      <xdr:colOff>2248998</xdr:colOff>
      <xdr:row>76</xdr:row>
      <xdr:rowOff>0</xdr:rowOff>
    </xdr:to>
    <xdr:sp macro="" textlink="">
      <xdr:nvSpPr>
        <xdr:cNvPr id="252" name="Text Box 34">
          <a:extLst>
            <a:ext uri="{FF2B5EF4-FFF2-40B4-BE49-F238E27FC236}">
              <a16:creationId xmlns:a16="http://schemas.microsoft.com/office/drawing/2014/main" id="{5F7D5009-14E3-6B98-3226-A7B1CF7F64F9}"/>
            </a:ext>
          </a:extLst>
        </xdr:cNvPr>
        <xdr:cNvSpPr txBox="1"/>
      </xdr:nvSpPr>
      <xdr:spPr bwMode="auto">
        <a:xfrm>
          <a:off x="9600140" y="180975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53" name="Text Box 35">
          <a:extLst>
            <a:ext uri="{FF2B5EF4-FFF2-40B4-BE49-F238E27FC236}">
              <a16:creationId xmlns:a16="http://schemas.microsoft.com/office/drawing/2014/main" id="{6AF20875-0A2F-259F-455B-0AE326B4A6A6}"/>
            </a:ext>
          </a:extLst>
        </xdr:cNvPr>
        <xdr:cNvSpPr txBox="1"/>
      </xdr:nvSpPr>
      <xdr:spPr bwMode="auto">
        <a:xfrm>
          <a:off x="10285512" y="18097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54" name="Text Box 36">
          <a:extLst>
            <a:ext uri="{FF2B5EF4-FFF2-40B4-BE49-F238E27FC236}">
              <a16:creationId xmlns:a16="http://schemas.microsoft.com/office/drawing/2014/main" id="{C4E27B32-9C92-9B2B-17A6-BA1CFE14EBD5}"/>
            </a:ext>
          </a:extLst>
        </xdr:cNvPr>
        <xdr:cNvSpPr txBox="1"/>
      </xdr:nvSpPr>
      <xdr:spPr bwMode="auto">
        <a:xfrm>
          <a:off x="9602502" y="18097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55" name="Text Box 37">
          <a:extLst>
            <a:ext uri="{FF2B5EF4-FFF2-40B4-BE49-F238E27FC236}">
              <a16:creationId xmlns:a16="http://schemas.microsoft.com/office/drawing/2014/main" id="{8B452768-A952-10BB-867C-7DE0004FB448}"/>
            </a:ext>
          </a:extLst>
        </xdr:cNvPr>
        <xdr:cNvSpPr txBox="1"/>
      </xdr:nvSpPr>
      <xdr:spPr bwMode="auto">
        <a:xfrm>
          <a:off x="10285512" y="18097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56" name="Text Box 38">
          <a:extLst>
            <a:ext uri="{FF2B5EF4-FFF2-40B4-BE49-F238E27FC236}">
              <a16:creationId xmlns:a16="http://schemas.microsoft.com/office/drawing/2014/main" id="{B4B927BD-8571-2F77-D29A-F1FA212346B9}"/>
            </a:ext>
          </a:extLst>
        </xdr:cNvPr>
        <xdr:cNvSpPr txBox="1"/>
      </xdr:nvSpPr>
      <xdr:spPr bwMode="auto">
        <a:xfrm>
          <a:off x="9602502" y="18097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57" name="Text Box 39">
          <a:extLst>
            <a:ext uri="{FF2B5EF4-FFF2-40B4-BE49-F238E27FC236}">
              <a16:creationId xmlns:a16="http://schemas.microsoft.com/office/drawing/2014/main" id="{BF7F99C7-E86D-F95F-7F0D-478FCFA710D3}"/>
            </a:ext>
          </a:extLst>
        </xdr:cNvPr>
        <xdr:cNvSpPr txBox="1"/>
      </xdr:nvSpPr>
      <xdr:spPr bwMode="auto">
        <a:xfrm>
          <a:off x="6181744" y="18097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58" name="Text Box 40">
          <a:extLst>
            <a:ext uri="{FF2B5EF4-FFF2-40B4-BE49-F238E27FC236}">
              <a16:creationId xmlns:a16="http://schemas.microsoft.com/office/drawing/2014/main" id="{D7EC07C8-67AF-0432-63DD-EA94CF5A9C91}"/>
            </a:ext>
          </a:extLst>
        </xdr:cNvPr>
        <xdr:cNvSpPr txBox="1"/>
      </xdr:nvSpPr>
      <xdr:spPr bwMode="auto">
        <a:xfrm>
          <a:off x="10285512" y="18097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59" name="Text Box 41">
          <a:extLst>
            <a:ext uri="{FF2B5EF4-FFF2-40B4-BE49-F238E27FC236}">
              <a16:creationId xmlns:a16="http://schemas.microsoft.com/office/drawing/2014/main" id="{8A3CE022-D894-37C1-F9E5-A1B6B8B9C84F}"/>
            </a:ext>
          </a:extLst>
        </xdr:cNvPr>
        <xdr:cNvSpPr txBox="1"/>
      </xdr:nvSpPr>
      <xdr:spPr bwMode="auto">
        <a:xfrm>
          <a:off x="10285512" y="18097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60" name="Text Box 42">
          <a:extLst>
            <a:ext uri="{FF2B5EF4-FFF2-40B4-BE49-F238E27FC236}">
              <a16:creationId xmlns:a16="http://schemas.microsoft.com/office/drawing/2014/main" id="{11DBCD9C-0761-EAAB-CF1D-8E75EA62531E}"/>
            </a:ext>
          </a:extLst>
        </xdr:cNvPr>
        <xdr:cNvSpPr txBox="1"/>
      </xdr:nvSpPr>
      <xdr:spPr bwMode="auto">
        <a:xfrm>
          <a:off x="10285512" y="18097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76</xdr:row>
      <xdr:rowOff>0</xdr:rowOff>
    </xdr:from>
    <xdr:to>
      <xdr:col>19</xdr:col>
      <xdr:colOff>314381</xdr:colOff>
      <xdr:row>76</xdr:row>
      <xdr:rowOff>0</xdr:rowOff>
    </xdr:to>
    <xdr:sp macro="" textlink="">
      <xdr:nvSpPr>
        <xdr:cNvPr id="261" name="Text Box 43">
          <a:extLst>
            <a:ext uri="{FF2B5EF4-FFF2-40B4-BE49-F238E27FC236}">
              <a16:creationId xmlns:a16="http://schemas.microsoft.com/office/drawing/2014/main" id="{E543A50E-3BD2-001C-AAC6-4773D048E483}"/>
            </a:ext>
          </a:extLst>
        </xdr:cNvPr>
        <xdr:cNvSpPr txBox="1"/>
      </xdr:nvSpPr>
      <xdr:spPr bwMode="auto">
        <a:xfrm>
          <a:off x="12515990" y="180975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76</xdr:row>
      <xdr:rowOff>0</xdr:rowOff>
    </xdr:from>
    <xdr:to>
      <xdr:col>13</xdr:col>
      <xdr:colOff>2275340</xdr:colOff>
      <xdr:row>76</xdr:row>
      <xdr:rowOff>0</xdr:rowOff>
    </xdr:to>
    <xdr:sp macro="" textlink="">
      <xdr:nvSpPr>
        <xdr:cNvPr id="262" name="Text Box 44">
          <a:extLst>
            <a:ext uri="{FF2B5EF4-FFF2-40B4-BE49-F238E27FC236}">
              <a16:creationId xmlns:a16="http://schemas.microsoft.com/office/drawing/2014/main" id="{75670524-DF69-19F4-A477-8652DCFA3141}"/>
            </a:ext>
          </a:extLst>
        </xdr:cNvPr>
        <xdr:cNvSpPr txBox="1"/>
      </xdr:nvSpPr>
      <xdr:spPr bwMode="auto">
        <a:xfrm>
          <a:off x="9602614" y="18097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76</xdr:row>
      <xdr:rowOff>0</xdr:rowOff>
    </xdr:from>
    <xdr:to>
      <xdr:col>10</xdr:col>
      <xdr:colOff>1532930</xdr:colOff>
      <xdr:row>76</xdr:row>
      <xdr:rowOff>0</xdr:rowOff>
    </xdr:to>
    <xdr:sp macro="" textlink="">
      <xdr:nvSpPr>
        <xdr:cNvPr id="263" name="Text Box 45">
          <a:extLst>
            <a:ext uri="{FF2B5EF4-FFF2-40B4-BE49-F238E27FC236}">
              <a16:creationId xmlns:a16="http://schemas.microsoft.com/office/drawing/2014/main" id="{81D170E1-9344-BAEC-E5C9-5DCC7AF4C2A0}"/>
            </a:ext>
          </a:extLst>
        </xdr:cNvPr>
        <xdr:cNvSpPr txBox="1"/>
      </xdr:nvSpPr>
      <xdr:spPr bwMode="auto">
        <a:xfrm>
          <a:off x="7543354" y="18097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64" name="Text Box 46">
          <a:extLst>
            <a:ext uri="{FF2B5EF4-FFF2-40B4-BE49-F238E27FC236}">
              <a16:creationId xmlns:a16="http://schemas.microsoft.com/office/drawing/2014/main" id="{00AE41BD-08D8-06EE-A8C7-41E2076074AA}"/>
            </a:ext>
          </a:extLst>
        </xdr:cNvPr>
        <xdr:cNvSpPr txBox="1"/>
      </xdr:nvSpPr>
      <xdr:spPr bwMode="auto">
        <a:xfrm>
          <a:off x="9602502" y="18097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65" name="Text Box 47">
          <a:extLst>
            <a:ext uri="{FF2B5EF4-FFF2-40B4-BE49-F238E27FC236}">
              <a16:creationId xmlns:a16="http://schemas.microsoft.com/office/drawing/2014/main" id="{5387CCB8-6FB6-ACBD-D46D-209B5EBFCBA2}"/>
            </a:ext>
          </a:extLst>
        </xdr:cNvPr>
        <xdr:cNvSpPr txBox="1"/>
      </xdr:nvSpPr>
      <xdr:spPr bwMode="auto">
        <a:xfrm>
          <a:off x="9602502" y="18097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66" name="Text Box 48">
          <a:extLst>
            <a:ext uri="{FF2B5EF4-FFF2-40B4-BE49-F238E27FC236}">
              <a16:creationId xmlns:a16="http://schemas.microsoft.com/office/drawing/2014/main" id="{998A9146-6496-C7C8-C7B5-344D5D97B7D1}"/>
            </a:ext>
          </a:extLst>
        </xdr:cNvPr>
        <xdr:cNvSpPr txBox="1"/>
      </xdr:nvSpPr>
      <xdr:spPr bwMode="auto">
        <a:xfrm>
          <a:off x="9602502" y="18097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67" name="Text Box 49">
          <a:extLst>
            <a:ext uri="{FF2B5EF4-FFF2-40B4-BE49-F238E27FC236}">
              <a16:creationId xmlns:a16="http://schemas.microsoft.com/office/drawing/2014/main" id="{7752819F-4339-679B-667C-3F57984FEC18}"/>
            </a:ext>
          </a:extLst>
        </xdr:cNvPr>
        <xdr:cNvSpPr txBox="1"/>
      </xdr:nvSpPr>
      <xdr:spPr bwMode="auto">
        <a:xfrm>
          <a:off x="6181744" y="18097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68" name="Text Box 50">
          <a:extLst>
            <a:ext uri="{FF2B5EF4-FFF2-40B4-BE49-F238E27FC236}">
              <a16:creationId xmlns:a16="http://schemas.microsoft.com/office/drawing/2014/main" id="{24C18C4D-FAAD-6493-F966-625F80343815}"/>
            </a:ext>
          </a:extLst>
        </xdr:cNvPr>
        <xdr:cNvSpPr txBox="1"/>
      </xdr:nvSpPr>
      <xdr:spPr bwMode="auto">
        <a:xfrm>
          <a:off x="6181744" y="18097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104</xdr:row>
      <xdr:rowOff>0</xdr:rowOff>
    </xdr:from>
    <xdr:to>
      <xdr:col>9</xdr:col>
      <xdr:colOff>180975</xdr:colOff>
      <xdr:row>104</xdr:row>
      <xdr:rowOff>0</xdr:rowOff>
    </xdr:to>
    <xdr:sp macro="" textlink="">
      <xdr:nvSpPr>
        <xdr:cNvPr id="269" name="Text Box 52">
          <a:extLst>
            <a:ext uri="{FF2B5EF4-FFF2-40B4-BE49-F238E27FC236}">
              <a16:creationId xmlns:a16="http://schemas.microsoft.com/office/drawing/2014/main" id="{1C070BE4-0F87-F1BE-C70B-1A115525D1EC}"/>
            </a:ext>
          </a:extLst>
        </xdr:cNvPr>
        <xdr:cNvSpPr txBox="1"/>
      </xdr:nvSpPr>
      <xdr:spPr bwMode="auto">
        <a:xfrm>
          <a:off x="6181744" y="24765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114</xdr:row>
      <xdr:rowOff>0</xdr:rowOff>
    </xdr:from>
    <xdr:to>
      <xdr:col>15</xdr:col>
      <xdr:colOff>467134</xdr:colOff>
      <xdr:row>114</xdr:row>
      <xdr:rowOff>0</xdr:rowOff>
    </xdr:to>
    <xdr:sp macro="" textlink="">
      <xdr:nvSpPr>
        <xdr:cNvPr id="270" name="Text Box 53">
          <a:extLst>
            <a:ext uri="{FF2B5EF4-FFF2-40B4-BE49-F238E27FC236}">
              <a16:creationId xmlns:a16="http://schemas.microsoft.com/office/drawing/2014/main" id="{9661543E-AA1D-71BC-4513-DD35DBFF4806}"/>
            </a:ext>
          </a:extLst>
        </xdr:cNvPr>
        <xdr:cNvSpPr txBox="1"/>
      </xdr:nvSpPr>
      <xdr:spPr bwMode="auto">
        <a:xfrm>
          <a:off x="10285512" y="271462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114</xdr:row>
      <xdr:rowOff>0</xdr:rowOff>
    </xdr:from>
    <xdr:to>
      <xdr:col>15</xdr:col>
      <xdr:colOff>467134</xdr:colOff>
      <xdr:row>114</xdr:row>
      <xdr:rowOff>0</xdr:rowOff>
    </xdr:to>
    <xdr:sp macro="" textlink="">
      <xdr:nvSpPr>
        <xdr:cNvPr id="271" name="Text Box 54">
          <a:extLst>
            <a:ext uri="{FF2B5EF4-FFF2-40B4-BE49-F238E27FC236}">
              <a16:creationId xmlns:a16="http://schemas.microsoft.com/office/drawing/2014/main" id="{5049410E-000F-21C4-6EE3-3C1B688AB2D3}"/>
            </a:ext>
          </a:extLst>
        </xdr:cNvPr>
        <xdr:cNvSpPr txBox="1"/>
      </xdr:nvSpPr>
      <xdr:spPr bwMode="auto">
        <a:xfrm>
          <a:off x="10285512" y="271462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114</xdr:row>
      <xdr:rowOff>0</xdr:rowOff>
    </xdr:from>
    <xdr:to>
      <xdr:col>15</xdr:col>
      <xdr:colOff>467134</xdr:colOff>
      <xdr:row>114</xdr:row>
      <xdr:rowOff>0</xdr:rowOff>
    </xdr:to>
    <xdr:sp macro="" textlink="">
      <xdr:nvSpPr>
        <xdr:cNvPr id="272" name="Text Box 55">
          <a:extLst>
            <a:ext uri="{FF2B5EF4-FFF2-40B4-BE49-F238E27FC236}">
              <a16:creationId xmlns:a16="http://schemas.microsoft.com/office/drawing/2014/main" id="{82C8F868-5B66-3C97-B1EA-65137CC23EAB}"/>
            </a:ext>
          </a:extLst>
        </xdr:cNvPr>
        <xdr:cNvSpPr txBox="1"/>
      </xdr:nvSpPr>
      <xdr:spPr bwMode="auto">
        <a:xfrm>
          <a:off x="10285512" y="271462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114</xdr:row>
      <xdr:rowOff>0</xdr:rowOff>
    </xdr:from>
    <xdr:to>
      <xdr:col>19</xdr:col>
      <xdr:colOff>314381</xdr:colOff>
      <xdr:row>114</xdr:row>
      <xdr:rowOff>0</xdr:rowOff>
    </xdr:to>
    <xdr:sp macro="" textlink="">
      <xdr:nvSpPr>
        <xdr:cNvPr id="273" name="Text Box 56">
          <a:extLst>
            <a:ext uri="{FF2B5EF4-FFF2-40B4-BE49-F238E27FC236}">
              <a16:creationId xmlns:a16="http://schemas.microsoft.com/office/drawing/2014/main" id="{1AEA4990-2AE0-A90C-0CC7-DD1B0DF7C9F9}"/>
            </a:ext>
          </a:extLst>
        </xdr:cNvPr>
        <xdr:cNvSpPr txBox="1"/>
      </xdr:nvSpPr>
      <xdr:spPr bwMode="auto">
        <a:xfrm>
          <a:off x="12515990" y="271462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114</xdr:row>
      <xdr:rowOff>0</xdr:rowOff>
    </xdr:from>
    <xdr:to>
      <xdr:col>13</xdr:col>
      <xdr:colOff>2275340</xdr:colOff>
      <xdr:row>114</xdr:row>
      <xdr:rowOff>0</xdr:rowOff>
    </xdr:to>
    <xdr:sp macro="" textlink="">
      <xdr:nvSpPr>
        <xdr:cNvPr id="274" name="Text Box 57">
          <a:extLst>
            <a:ext uri="{FF2B5EF4-FFF2-40B4-BE49-F238E27FC236}">
              <a16:creationId xmlns:a16="http://schemas.microsoft.com/office/drawing/2014/main" id="{32CEFD0A-ABFA-1018-9EDF-5396FD842D32}"/>
            </a:ext>
          </a:extLst>
        </xdr:cNvPr>
        <xdr:cNvSpPr txBox="1"/>
      </xdr:nvSpPr>
      <xdr:spPr bwMode="auto">
        <a:xfrm>
          <a:off x="9602614" y="27146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114</xdr:row>
      <xdr:rowOff>0</xdr:rowOff>
    </xdr:from>
    <xdr:to>
      <xdr:col>10</xdr:col>
      <xdr:colOff>1532930</xdr:colOff>
      <xdr:row>114</xdr:row>
      <xdr:rowOff>0</xdr:rowOff>
    </xdr:to>
    <xdr:sp macro="" textlink="">
      <xdr:nvSpPr>
        <xdr:cNvPr id="275" name="Text Box 58">
          <a:extLst>
            <a:ext uri="{FF2B5EF4-FFF2-40B4-BE49-F238E27FC236}">
              <a16:creationId xmlns:a16="http://schemas.microsoft.com/office/drawing/2014/main" id="{819364B0-A64A-2AC8-7A7E-B7019331FDC6}"/>
            </a:ext>
          </a:extLst>
        </xdr:cNvPr>
        <xdr:cNvSpPr txBox="1"/>
      </xdr:nvSpPr>
      <xdr:spPr bwMode="auto">
        <a:xfrm>
          <a:off x="7543354" y="27146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114</xdr:row>
      <xdr:rowOff>0</xdr:rowOff>
    </xdr:from>
    <xdr:to>
      <xdr:col>13</xdr:col>
      <xdr:colOff>2360954</xdr:colOff>
      <xdr:row>114</xdr:row>
      <xdr:rowOff>0</xdr:rowOff>
    </xdr:to>
    <xdr:sp macro="" textlink="">
      <xdr:nvSpPr>
        <xdr:cNvPr id="276" name="Text Box 59">
          <a:extLst>
            <a:ext uri="{FF2B5EF4-FFF2-40B4-BE49-F238E27FC236}">
              <a16:creationId xmlns:a16="http://schemas.microsoft.com/office/drawing/2014/main" id="{053556EC-C3D8-9BE8-D378-A0D9AC1C85AB}"/>
            </a:ext>
          </a:extLst>
        </xdr:cNvPr>
        <xdr:cNvSpPr txBox="1"/>
      </xdr:nvSpPr>
      <xdr:spPr bwMode="auto">
        <a:xfrm>
          <a:off x="9602502" y="27146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114</xdr:row>
      <xdr:rowOff>0</xdr:rowOff>
    </xdr:from>
    <xdr:to>
      <xdr:col>13</xdr:col>
      <xdr:colOff>2360954</xdr:colOff>
      <xdr:row>114</xdr:row>
      <xdr:rowOff>0</xdr:rowOff>
    </xdr:to>
    <xdr:sp macro="" textlink="">
      <xdr:nvSpPr>
        <xdr:cNvPr id="277" name="Text Box 60">
          <a:extLst>
            <a:ext uri="{FF2B5EF4-FFF2-40B4-BE49-F238E27FC236}">
              <a16:creationId xmlns:a16="http://schemas.microsoft.com/office/drawing/2014/main" id="{DA54F529-A911-2DE4-AD13-3B778CC42543}"/>
            </a:ext>
          </a:extLst>
        </xdr:cNvPr>
        <xdr:cNvSpPr txBox="1"/>
      </xdr:nvSpPr>
      <xdr:spPr bwMode="auto">
        <a:xfrm>
          <a:off x="9602502" y="27146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114</xdr:row>
      <xdr:rowOff>0</xdr:rowOff>
    </xdr:from>
    <xdr:to>
      <xdr:col>13</xdr:col>
      <xdr:colOff>2360954</xdr:colOff>
      <xdr:row>114</xdr:row>
      <xdr:rowOff>0</xdr:rowOff>
    </xdr:to>
    <xdr:sp macro="" textlink="">
      <xdr:nvSpPr>
        <xdr:cNvPr id="278" name="Text Box 61">
          <a:extLst>
            <a:ext uri="{FF2B5EF4-FFF2-40B4-BE49-F238E27FC236}">
              <a16:creationId xmlns:a16="http://schemas.microsoft.com/office/drawing/2014/main" id="{73530AF5-8A7C-1B5A-C252-9A0F11D092EE}"/>
            </a:ext>
          </a:extLst>
        </xdr:cNvPr>
        <xdr:cNvSpPr txBox="1"/>
      </xdr:nvSpPr>
      <xdr:spPr bwMode="auto">
        <a:xfrm>
          <a:off x="9602502" y="27146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114</xdr:row>
      <xdr:rowOff>0</xdr:rowOff>
    </xdr:from>
    <xdr:to>
      <xdr:col>9</xdr:col>
      <xdr:colOff>180975</xdr:colOff>
      <xdr:row>114</xdr:row>
      <xdr:rowOff>0</xdr:rowOff>
    </xdr:to>
    <xdr:sp macro="" textlink="">
      <xdr:nvSpPr>
        <xdr:cNvPr id="279" name="Text Box 62">
          <a:extLst>
            <a:ext uri="{FF2B5EF4-FFF2-40B4-BE49-F238E27FC236}">
              <a16:creationId xmlns:a16="http://schemas.microsoft.com/office/drawing/2014/main" id="{A55B9E5B-DE9E-CAF1-3689-45125C7B2BE3}"/>
            </a:ext>
          </a:extLst>
        </xdr:cNvPr>
        <xdr:cNvSpPr txBox="1"/>
      </xdr:nvSpPr>
      <xdr:spPr bwMode="auto">
        <a:xfrm>
          <a:off x="6181744" y="27146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1095375</xdr:colOff>
      <xdr:row>100</xdr:row>
      <xdr:rowOff>180975</xdr:rowOff>
    </xdr:from>
    <xdr:to>
      <xdr:col>14</xdr:col>
      <xdr:colOff>3133725</xdr:colOff>
      <xdr:row>107</xdr:row>
      <xdr:rowOff>123825</xdr:rowOff>
    </xdr:to>
    <xdr:sp macro="" textlink="">
      <xdr:nvSpPr>
        <xdr:cNvPr id="280"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7543800" y="23993475"/>
          <a:ext cx="2743200" cy="16097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9544</xdr:colOff>
      <xdr:row>141</xdr:row>
      <xdr:rowOff>0</xdr:rowOff>
    </xdr:from>
    <xdr:to>
      <xdr:col>9</xdr:col>
      <xdr:colOff>180975</xdr:colOff>
      <xdr:row>141</xdr:row>
      <xdr:rowOff>0</xdr:rowOff>
    </xdr:to>
    <xdr:sp macro="" textlink="">
      <xdr:nvSpPr>
        <xdr:cNvPr id="281" name="Text Box 51">
          <a:extLst>
            <a:ext uri="{FF2B5EF4-FFF2-40B4-BE49-F238E27FC236}">
              <a16:creationId xmlns:a16="http://schemas.microsoft.com/office/drawing/2014/main" id="{F2EF6713-A0B4-85E8-90FB-FE2E467F5DE7}"/>
            </a:ext>
          </a:extLst>
        </xdr:cNvPr>
        <xdr:cNvSpPr txBox="1"/>
      </xdr:nvSpPr>
      <xdr:spPr bwMode="auto">
        <a:xfrm>
          <a:off x="6181744" y="33575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282" name="Text Box 53">
          <a:extLst>
            <a:ext uri="{FF2B5EF4-FFF2-40B4-BE49-F238E27FC236}">
              <a16:creationId xmlns:a16="http://schemas.microsoft.com/office/drawing/2014/main" id="{24EFABDD-2418-B9CE-BBF0-73F5339075EC}"/>
            </a:ext>
          </a:extLst>
        </xdr:cNvPr>
        <xdr:cNvSpPr txBox="1"/>
      </xdr:nvSpPr>
      <xdr:spPr bwMode="auto">
        <a:xfrm>
          <a:off x="10285809" y="359568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283" name="Text Box 54">
          <a:extLst>
            <a:ext uri="{FF2B5EF4-FFF2-40B4-BE49-F238E27FC236}">
              <a16:creationId xmlns:a16="http://schemas.microsoft.com/office/drawing/2014/main" id="{73C9EDC4-0318-3361-CB20-CCB1EAC68308}"/>
            </a:ext>
          </a:extLst>
        </xdr:cNvPr>
        <xdr:cNvSpPr txBox="1"/>
      </xdr:nvSpPr>
      <xdr:spPr bwMode="auto">
        <a:xfrm>
          <a:off x="10285809" y="359568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485552</xdr:colOff>
      <xdr:row>151</xdr:row>
      <xdr:rowOff>0</xdr:rowOff>
    </xdr:to>
    <xdr:sp macro="" textlink="">
      <xdr:nvSpPr>
        <xdr:cNvPr id="284" name="Text Box 55">
          <a:extLst>
            <a:ext uri="{FF2B5EF4-FFF2-40B4-BE49-F238E27FC236}">
              <a16:creationId xmlns:a16="http://schemas.microsoft.com/office/drawing/2014/main" id="{CB4C195E-CFAE-E96A-A4C8-B5BCF41C56D2}"/>
            </a:ext>
          </a:extLst>
        </xdr:cNvPr>
        <xdr:cNvSpPr txBox="1"/>
      </xdr:nvSpPr>
      <xdr:spPr bwMode="auto">
        <a:xfrm>
          <a:off x="10285809" y="3595687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151</xdr:row>
      <xdr:rowOff>0</xdr:rowOff>
    </xdr:from>
    <xdr:to>
      <xdr:col>19</xdr:col>
      <xdr:colOff>314381</xdr:colOff>
      <xdr:row>151</xdr:row>
      <xdr:rowOff>0</xdr:rowOff>
    </xdr:to>
    <xdr:sp macro="" textlink="">
      <xdr:nvSpPr>
        <xdr:cNvPr id="285" name="Text Box 56">
          <a:extLst>
            <a:ext uri="{FF2B5EF4-FFF2-40B4-BE49-F238E27FC236}">
              <a16:creationId xmlns:a16="http://schemas.microsoft.com/office/drawing/2014/main" id="{D00341BC-7EE5-8AB9-E549-E35F81D9B756}"/>
            </a:ext>
          </a:extLst>
        </xdr:cNvPr>
        <xdr:cNvSpPr txBox="1"/>
      </xdr:nvSpPr>
      <xdr:spPr bwMode="auto">
        <a:xfrm>
          <a:off x="12525189" y="35956875"/>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159</xdr:row>
      <xdr:rowOff>0</xdr:rowOff>
    </xdr:from>
    <xdr:to>
      <xdr:col>13</xdr:col>
      <xdr:colOff>2295097</xdr:colOff>
      <xdr:row>159</xdr:row>
      <xdr:rowOff>0</xdr:rowOff>
    </xdr:to>
    <xdr:sp macro="" textlink="">
      <xdr:nvSpPr>
        <xdr:cNvPr id="286" name="Text Box 57">
          <a:extLst>
            <a:ext uri="{FF2B5EF4-FFF2-40B4-BE49-F238E27FC236}">
              <a16:creationId xmlns:a16="http://schemas.microsoft.com/office/drawing/2014/main" id="{AE6FF30F-2E09-D8FD-D8F9-C76167EC9466}"/>
            </a:ext>
          </a:extLst>
        </xdr:cNvPr>
        <xdr:cNvSpPr txBox="1"/>
      </xdr:nvSpPr>
      <xdr:spPr bwMode="auto">
        <a:xfrm>
          <a:off x="9599675" y="378618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159</xdr:row>
      <xdr:rowOff>0</xdr:rowOff>
    </xdr:from>
    <xdr:to>
      <xdr:col>10</xdr:col>
      <xdr:colOff>1553394</xdr:colOff>
      <xdr:row>159</xdr:row>
      <xdr:rowOff>0</xdr:rowOff>
    </xdr:to>
    <xdr:sp macro="" textlink="">
      <xdr:nvSpPr>
        <xdr:cNvPr id="287" name="Text Box 58">
          <a:extLst>
            <a:ext uri="{FF2B5EF4-FFF2-40B4-BE49-F238E27FC236}">
              <a16:creationId xmlns:a16="http://schemas.microsoft.com/office/drawing/2014/main" id="{A72F576C-579C-C7E5-A2CC-9AFCD7EE8C1C}"/>
            </a:ext>
          </a:extLst>
        </xdr:cNvPr>
        <xdr:cNvSpPr txBox="1"/>
      </xdr:nvSpPr>
      <xdr:spPr bwMode="auto">
        <a:xfrm>
          <a:off x="7543130" y="3786187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288" name="Text Box 59">
          <a:extLst>
            <a:ext uri="{FF2B5EF4-FFF2-40B4-BE49-F238E27FC236}">
              <a16:creationId xmlns:a16="http://schemas.microsoft.com/office/drawing/2014/main" id="{524F38C4-7BE5-3D69-57FB-6FD6BD461E6D}"/>
            </a:ext>
          </a:extLst>
        </xdr:cNvPr>
        <xdr:cNvSpPr txBox="1"/>
      </xdr:nvSpPr>
      <xdr:spPr bwMode="auto">
        <a:xfrm>
          <a:off x="9602149" y="378618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1817638</xdr:colOff>
      <xdr:row>159</xdr:row>
      <xdr:rowOff>0</xdr:rowOff>
    </xdr:from>
    <xdr:to>
      <xdr:col>13</xdr:col>
      <xdr:colOff>2380710</xdr:colOff>
      <xdr:row>159</xdr:row>
      <xdr:rowOff>0</xdr:rowOff>
    </xdr:to>
    <xdr:sp macro="" textlink="">
      <xdr:nvSpPr>
        <xdr:cNvPr id="289" name="Text Box 60">
          <a:extLst>
            <a:ext uri="{FF2B5EF4-FFF2-40B4-BE49-F238E27FC236}">
              <a16:creationId xmlns:a16="http://schemas.microsoft.com/office/drawing/2014/main" id="{8E7330D0-9922-6BF3-502F-3A9AECABE1C5}"/>
            </a:ext>
          </a:extLst>
        </xdr:cNvPr>
        <xdr:cNvSpPr txBox="1"/>
      </xdr:nvSpPr>
      <xdr:spPr bwMode="auto">
        <a:xfrm>
          <a:off x="9599563" y="378618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290" name="Text Box 61">
          <a:extLst>
            <a:ext uri="{FF2B5EF4-FFF2-40B4-BE49-F238E27FC236}">
              <a16:creationId xmlns:a16="http://schemas.microsoft.com/office/drawing/2014/main" id="{9B172A60-0A1F-E85A-82DB-2AD93842C64F}"/>
            </a:ext>
          </a:extLst>
        </xdr:cNvPr>
        <xdr:cNvSpPr txBox="1"/>
      </xdr:nvSpPr>
      <xdr:spPr bwMode="auto">
        <a:xfrm>
          <a:off x="9602149" y="378618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151</xdr:row>
      <xdr:rowOff>0</xdr:rowOff>
    </xdr:from>
    <xdr:to>
      <xdr:col>9</xdr:col>
      <xdr:colOff>180975</xdr:colOff>
      <xdr:row>151</xdr:row>
      <xdr:rowOff>0</xdr:rowOff>
    </xdr:to>
    <xdr:sp macro="" textlink="">
      <xdr:nvSpPr>
        <xdr:cNvPr id="291" name="Text Box 62">
          <a:extLst>
            <a:ext uri="{FF2B5EF4-FFF2-40B4-BE49-F238E27FC236}">
              <a16:creationId xmlns:a16="http://schemas.microsoft.com/office/drawing/2014/main" id="{13D8B8B5-7985-AAD2-E323-C66E4955AE1E}"/>
            </a:ext>
          </a:extLst>
        </xdr:cNvPr>
        <xdr:cNvSpPr txBox="1"/>
      </xdr:nvSpPr>
      <xdr:spPr bwMode="auto">
        <a:xfrm>
          <a:off x="6181744" y="35956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141</xdr:row>
      <xdr:rowOff>0</xdr:rowOff>
    </xdr:from>
    <xdr:to>
      <xdr:col>9</xdr:col>
      <xdr:colOff>180975</xdr:colOff>
      <xdr:row>141</xdr:row>
      <xdr:rowOff>0</xdr:rowOff>
    </xdr:to>
    <xdr:sp macro="" textlink="">
      <xdr:nvSpPr>
        <xdr:cNvPr id="292" name="Text Box 51">
          <a:extLst>
            <a:ext uri="{FF2B5EF4-FFF2-40B4-BE49-F238E27FC236}">
              <a16:creationId xmlns:a16="http://schemas.microsoft.com/office/drawing/2014/main" id="{32F3346F-5680-CCA4-0A1F-BEB80A3F1365}"/>
            </a:ext>
          </a:extLst>
        </xdr:cNvPr>
        <xdr:cNvSpPr txBox="1"/>
      </xdr:nvSpPr>
      <xdr:spPr bwMode="auto">
        <a:xfrm>
          <a:off x="6181744" y="33575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293" name="Text Box 53">
          <a:extLst>
            <a:ext uri="{FF2B5EF4-FFF2-40B4-BE49-F238E27FC236}">
              <a16:creationId xmlns:a16="http://schemas.microsoft.com/office/drawing/2014/main" id="{B50FDB8D-CD80-F336-26A8-063C4F62155C}"/>
            </a:ext>
          </a:extLst>
        </xdr:cNvPr>
        <xdr:cNvSpPr txBox="1"/>
      </xdr:nvSpPr>
      <xdr:spPr bwMode="auto">
        <a:xfrm>
          <a:off x="10285809" y="359568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294" name="Text Box 54">
          <a:extLst>
            <a:ext uri="{FF2B5EF4-FFF2-40B4-BE49-F238E27FC236}">
              <a16:creationId xmlns:a16="http://schemas.microsoft.com/office/drawing/2014/main" id="{42853D92-868F-1BEE-48D6-4B1C6D0ED04F}"/>
            </a:ext>
          </a:extLst>
        </xdr:cNvPr>
        <xdr:cNvSpPr txBox="1"/>
      </xdr:nvSpPr>
      <xdr:spPr bwMode="auto">
        <a:xfrm>
          <a:off x="10285809" y="359568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485552</xdr:colOff>
      <xdr:row>151</xdr:row>
      <xdr:rowOff>0</xdr:rowOff>
    </xdr:to>
    <xdr:sp macro="" textlink="">
      <xdr:nvSpPr>
        <xdr:cNvPr id="295" name="Text Box 55">
          <a:extLst>
            <a:ext uri="{FF2B5EF4-FFF2-40B4-BE49-F238E27FC236}">
              <a16:creationId xmlns:a16="http://schemas.microsoft.com/office/drawing/2014/main" id="{EE9B7032-D4BD-B0AA-3EA8-4AF0E93C747A}"/>
            </a:ext>
          </a:extLst>
        </xdr:cNvPr>
        <xdr:cNvSpPr txBox="1"/>
      </xdr:nvSpPr>
      <xdr:spPr bwMode="auto">
        <a:xfrm>
          <a:off x="10285809" y="3595687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151</xdr:row>
      <xdr:rowOff>0</xdr:rowOff>
    </xdr:from>
    <xdr:to>
      <xdr:col>19</xdr:col>
      <xdr:colOff>314381</xdr:colOff>
      <xdr:row>151</xdr:row>
      <xdr:rowOff>0</xdr:rowOff>
    </xdr:to>
    <xdr:sp macro="" textlink="">
      <xdr:nvSpPr>
        <xdr:cNvPr id="296" name="Text Box 56">
          <a:extLst>
            <a:ext uri="{FF2B5EF4-FFF2-40B4-BE49-F238E27FC236}">
              <a16:creationId xmlns:a16="http://schemas.microsoft.com/office/drawing/2014/main" id="{76C28FAA-4DF6-7965-6146-659198DF733D}"/>
            </a:ext>
          </a:extLst>
        </xdr:cNvPr>
        <xdr:cNvSpPr txBox="1"/>
      </xdr:nvSpPr>
      <xdr:spPr bwMode="auto">
        <a:xfrm>
          <a:off x="12525189" y="35956875"/>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159</xdr:row>
      <xdr:rowOff>0</xdr:rowOff>
    </xdr:from>
    <xdr:to>
      <xdr:col>13</xdr:col>
      <xdr:colOff>2295097</xdr:colOff>
      <xdr:row>159</xdr:row>
      <xdr:rowOff>0</xdr:rowOff>
    </xdr:to>
    <xdr:sp macro="" textlink="">
      <xdr:nvSpPr>
        <xdr:cNvPr id="297" name="Text Box 57">
          <a:extLst>
            <a:ext uri="{FF2B5EF4-FFF2-40B4-BE49-F238E27FC236}">
              <a16:creationId xmlns:a16="http://schemas.microsoft.com/office/drawing/2014/main" id="{19C63330-B82B-D411-4DE9-4C69D87336CD}"/>
            </a:ext>
          </a:extLst>
        </xdr:cNvPr>
        <xdr:cNvSpPr txBox="1"/>
      </xdr:nvSpPr>
      <xdr:spPr bwMode="auto">
        <a:xfrm>
          <a:off x="9599675" y="378618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159</xdr:row>
      <xdr:rowOff>0</xdr:rowOff>
    </xdr:from>
    <xdr:to>
      <xdr:col>10</xdr:col>
      <xdr:colOff>1553394</xdr:colOff>
      <xdr:row>159</xdr:row>
      <xdr:rowOff>0</xdr:rowOff>
    </xdr:to>
    <xdr:sp macro="" textlink="">
      <xdr:nvSpPr>
        <xdr:cNvPr id="298" name="Text Box 58">
          <a:extLst>
            <a:ext uri="{FF2B5EF4-FFF2-40B4-BE49-F238E27FC236}">
              <a16:creationId xmlns:a16="http://schemas.microsoft.com/office/drawing/2014/main" id="{C9D59FCD-4DC7-3ECF-D669-647A18B907D4}"/>
            </a:ext>
          </a:extLst>
        </xdr:cNvPr>
        <xdr:cNvSpPr txBox="1"/>
      </xdr:nvSpPr>
      <xdr:spPr bwMode="auto">
        <a:xfrm>
          <a:off x="7543130" y="3786187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299" name="Text Box 59">
          <a:extLst>
            <a:ext uri="{FF2B5EF4-FFF2-40B4-BE49-F238E27FC236}">
              <a16:creationId xmlns:a16="http://schemas.microsoft.com/office/drawing/2014/main" id="{7AF5D7C7-D6CE-DCC1-E586-F844CEB7B003}"/>
            </a:ext>
          </a:extLst>
        </xdr:cNvPr>
        <xdr:cNvSpPr txBox="1"/>
      </xdr:nvSpPr>
      <xdr:spPr bwMode="auto">
        <a:xfrm>
          <a:off x="9602149" y="378618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1817638</xdr:colOff>
      <xdr:row>159</xdr:row>
      <xdr:rowOff>0</xdr:rowOff>
    </xdr:from>
    <xdr:to>
      <xdr:col>13</xdr:col>
      <xdr:colOff>2380710</xdr:colOff>
      <xdr:row>159</xdr:row>
      <xdr:rowOff>0</xdr:rowOff>
    </xdr:to>
    <xdr:sp macro="" textlink="">
      <xdr:nvSpPr>
        <xdr:cNvPr id="300" name="Text Box 60">
          <a:extLst>
            <a:ext uri="{FF2B5EF4-FFF2-40B4-BE49-F238E27FC236}">
              <a16:creationId xmlns:a16="http://schemas.microsoft.com/office/drawing/2014/main" id="{DE102EB9-1287-7912-DB4A-8333C997B8C7}"/>
            </a:ext>
          </a:extLst>
        </xdr:cNvPr>
        <xdr:cNvSpPr txBox="1"/>
      </xdr:nvSpPr>
      <xdr:spPr bwMode="auto">
        <a:xfrm>
          <a:off x="9599563" y="378618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301" name="Text Box 61">
          <a:extLst>
            <a:ext uri="{FF2B5EF4-FFF2-40B4-BE49-F238E27FC236}">
              <a16:creationId xmlns:a16="http://schemas.microsoft.com/office/drawing/2014/main" id="{EC028A02-0CEC-0B9E-3BFC-D64B62F8677A}"/>
            </a:ext>
          </a:extLst>
        </xdr:cNvPr>
        <xdr:cNvSpPr txBox="1"/>
      </xdr:nvSpPr>
      <xdr:spPr bwMode="auto">
        <a:xfrm>
          <a:off x="9602149" y="378618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151</xdr:row>
      <xdr:rowOff>0</xdr:rowOff>
    </xdr:from>
    <xdr:to>
      <xdr:col>9</xdr:col>
      <xdr:colOff>180975</xdr:colOff>
      <xdr:row>151</xdr:row>
      <xdr:rowOff>0</xdr:rowOff>
    </xdr:to>
    <xdr:sp macro="" textlink="">
      <xdr:nvSpPr>
        <xdr:cNvPr id="302" name="Text Box 62">
          <a:extLst>
            <a:ext uri="{FF2B5EF4-FFF2-40B4-BE49-F238E27FC236}">
              <a16:creationId xmlns:a16="http://schemas.microsoft.com/office/drawing/2014/main" id="{86496908-0EF6-265A-EBF0-784634A46997}"/>
            </a:ext>
          </a:extLst>
        </xdr:cNvPr>
        <xdr:cNvSpPr txBox="1"/>
      </xdr:nvSpPr>
      <xdr:spPr bwMode="auto">
        <a:xfrm>
          <a:off x="6181744" y="35956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141</xdr:row>
      <xdr:rowOff>0</xdr:rowOff>
    </xdr:from>
    <xdr:to>
      <xdr:col>9</xdr:col>
      <xdr:colOff>180975</xdr:colOff>
      <xdr:row>141</xdr:row>
      <xdr:rowOff>0</xdr:rowOff>
    </xdr:to>
    <xdr:sp macro="" textlink="">
      <xdr:nvSpPr>
        <xdr:cNvPr id="303" name="Text Box 51">
          <a:extLst>
            <a:ext uri="{FF2B5EF4-FFF2-40B4-BE49-F238E27FC236}">
              <a16:creationId xmlns:a16="http://schemas.microsoft.com/office/drawing/2014/main" id="{2D7ABEFC-3A34-EE4D-BE0E-871F76C43129}"/>
            </a:ext>
          </a:extLst>
        </xdr:cNvPr>
        <xdr:cNvSpPr txBox="1"/>
      </xdr:nvSpPr>
      <xdr:spPr bwMode="auto">
        <a:xfrm>
          <a:off x="6181744" y="33575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304" name="Text Box 53">
          <a:extLst>
            <a:ext uri="{FF2B5EF4-FFF2-40B4-BE49-F238E27FC236}">
              <a16:creationId xmlns:a16="http://schemas.microsoft.com/office/drawing/2014/main" id="{E6CA6ED9-82D1-B870-F898-E0B65DCB0B5F}"/>
            </a:ext>
          </a:extLst>
        </xdr:cNvPr>
        <xdr:cNvSpPr txBox="1"/>
      </xdr:nvSpPr>
      <xdr:spPr bwMode="auto">
        <a:xfrm>
          <a:off x="10285809" y="359568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305" name="Text Box 54">
          <a:extLst>
            <a:ext uri="{FF2B5EF4-FFF2-40B4-BE49-F238E27FC236}">
              <a16:creationId xmlns:a16="http://schemas.microsoft.com/office/drawing/2014/main" id="{998B6328-6D4C-41DE-4CF7-35CCDE78321A}"/>
            </a:ext>
          </a:extLst>
        </xdr:cNvPr>
        <xdr:cNvSpPr txBox="1"/>
      </xdr:nvSpPr>
      <xdr:spPr bwMode="auto">
        <a:xfrm>
          <a:off x="10285809" y="359568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485552</xdr:colOff>
      <xdr:row>151</xdr:row>
      <xdr:rowOff>0</xdr:rowOff>
    </xdr:to>
    <xdr:sp macro="" textlink="">
      <xdr:nvSpPr>
        <xdr:cNvPr id="306" name="Text Box 55">
          <a:extLst>
            <a:ext uri="{FF2B5EF4-FFF2-40B4-BE49-F238E27FC236}">
              <a16:creationId xmlns:a16="http://schemas.microsoft.com/office/drawing/2014/main" id="{989864F8-61B1-B6FC-4444-8DC033D994A5}"/>
            </a:ext>
          </a:extLst>
        </xdr:cNvPr>
        <xdr:cNvSpPr txBox="1"/>
      </xdr:nvSpPr>
      <xdr:spPr bwMode="auto">
        <a:xfrm>
          <a:off x="10285809" y="3595687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151</xdr:row>
      <xdr:rowOff>0</xdr:rowOff>
    </xdr:from>
    <xdr:to>
      <xdr:col>19</xdr:col>
      <xdr:colOff>314381</xdr:colOff>
      <xdr:row>151</xdr:row>
      <xdr:rowOff>0</xdr:rowOff>
    </xdr:to>
    <xdr:sp macro="" textlink="">
      <xdr:nvSpPr>
        <xdr:cNvPr id="307" name="Text Box 56">
          <a:extLst>
            <a:ext uri="{FF2B5EF4-FFF2-40B4-BE49-F238E27FC236}">
              <a16:creationId xmlns:a16="http://schemas.microsoft.com/office/drawing/2014/main" id="{3194ABDF-D718-62FA-8D30-27B1D6900C99}"/>
            </a:ext>
          </a:extLst>
        </xdr:cNvPr>
        <xdr:cNvSpPr txBox="1"/>
      </xdr:nvSpPr>
      <xdr:spPr bwMode="auto">
        <a:xfrm>
          <a:off x="12525189" y="35956875"/>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159</xdr:row>
      <xdr:rowOff>0</xdr:rowOff>
    </xdr:from>
    <xdr:to>
      <xdr:col>13</xdr:col>
      <xdr:colOff>2295097</xdr:colOff>
      <xdr:row>159</xdr:row>
      <xdr:rowOff>0</xdr:rowOff>
    </xdr:to>
    <xdr:sp macro="" textlink="">
      <xdr:nvSpPr>
        <xdr:cNvPr id="308" name="Text Box 57">
          <a:extLst>
            <a:ext uri="{FF2B5EF4-FFF2-40B4-BE49-F238E27FC236}">
              <a16:creationId xmlns:a16="http://schemas.microsoft.com/office/drawing/2014/main" id="{50BDDE3A-97AE-1B31-1E17-B9C1689523A6}"/>
            </a:ext>
          </a:extLst>
        </xdr:cNvPr>
        <xdr:cNvSpPr txBox="1"/>
      </xdr:nvSpPr>
      <xdr:spPr bwMode="auto">
        <a:xfrm>
          <a:off x="9599675" y="378618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159</xdr:row>
      <xdr:rowOff>0</xdr:rowOff>
    </xdr:from>
    <xdr:to>
      <xdr:col>10</xdr:col>
      <xdr:colOff>1553394</xdr:colOff>
      <xdr:row>159</xdr:row>
      <xdr:rowOff>0</xdr:rowOff>
    </xdr:to>
    <xdr:sp macro="" textlink="">
      <xdr:nvSpPr>
        <xdr:cNvPr id="309" name="Text Box 58">
          <a:extLst>
            <a:ext uri="{FF2B5EF4-FFF2-40B4-BE49-F238E27FC236}">
              <a16:creationId xmlns:a16="http://schemas.microsoft.com/office/drawing/2014/main" id="{44ACB9B1-172B-187A-06C5-0D4D7C076F23}"/>
            </a:ext>
          </a:extLst>
        </xdr:cNvPr>
        <xdr:cNvSpPr txBox="1"/>
      </xdr:nvSpPr>
      <xdr:spPr bwMode="auto">
        <a:xfrm>
          <a:off x="7543130" y="3786187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310" name="Text Box 59">
          <a:extLst>
            <a:ext uri="{FF2B5EF4-FFF2-40B4-BE49-F238E27FC236}">
              <a16:creationId xmlns:a16="http://schemas.microsoft.com/office/drawing/2014/main" id="{99260A2B-233A-9C65-A126-41E7C444B9BD}"/>
            </a:ext>
          </a:extLst>
        </xdr:cNvPr>
        <xdr:cNvSpPr txBox="1"/>
      </xdr:nvSpPr>
      <xdr:spPr bwMode="auto">
        <a:xfrm>
          <a:off x="9602149" y="378618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1817638</xdr:colOff>
      <xdr:row>159</xdr:row>
      <xdr:rowOff>0</xdr:rowOff>
    </xdr:from>
    <xdr:to>
      <xdr:col>13</xdr:col>
      <xdr:colOff>2380710</xdr:colOff>
      <xdr:row>159</xdr:row>
      <xdr:rowOff>0</xdr:rowOff>
    </xdr:to>
    <xdr:sp macro="" textlink="">
      <xdr:nvSpPr>
        <xdr:cNvPr id="311" name="Text Box 60">
          <a:extLst>
            <a:ext uri="{FF2B5EF4-FFF2-40B4-BE49-F238E27FC236}">
              <a16:creationId xmlns:a16="http://schemas.microsoft.com/office/drawing/2014/main" id="{C6B7EBC1-5988-D350-66E9-B38990990A27}"/>
            </a:ext>
          </a:extLst>
        </xdr:cNvPr>
        <xdr:cNvSpPr txBox="1"/>
      </xdr:nvSpPr>
      <xdr:spPr bwMode="auto">
        <a:xfrm>
          <a:off x="9599563" y="378618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312" name="Text Box 61">
          <a:extLst>
            <a:ext uri="{FF2B5EF4-FFF2-40B4-BE49-F238E27FC236}">
              <a16:creationId xmlns:a16="http://schemas.microsoft.com/office/drawing/2014/main" id="{5F8AE11F-946A-4A84-7B92-205BCE04FB82}"/>
            </a:ext>
          </a:extLst>
        </xdr:cNvPr>
        <xdr:cNvSpPr txBox="1"/>
      </xdr:nvSpPr>
      <xdr:spPr bwMode="auto">
        <a:xfrm>
          <a:off x="9602149" y="378618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151</xdr:row>
      <xdr:rowOff>0</xdr:rowOff>
    </xdr:from>
    <xdr:to>
      <xdr:col>9</xdr:col>
      <xdr:colOff>180975</xdr:colOff>
      <xdr:row>151</xdr:row>
      <xdr:rowOff>0</xdr:rowOff>
    </xdr:to>
    <xdr:sp macro="" textlink="">
      <xdr:nvSpPr>
        <xdr:cNvPr id="313" name="Text Box 62">
          <a:extLst>
            <a:ext uri="{FF2B5EF4-FFF2-40B4-BE49-F238E27FC236}">
              <a16:creationId xmlns:a16="http://schemas.microsoft.com/office/drawing/2014/main" id="{A33E76E2-57D9-2C51-B861-07613DD776DB}"/>
            </a:ext>
          </a:extLst>
        </xdr:cNvPr>
        <xdr:cNvSpPr txBox="1"/>
      </xdr:nvSpPr>
      <xdr:spPr bwMode="auto">
        <a:xfrm>
          <a:off x="6181744" y="35956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141</xdr:row>
      <xdr:rowOff>0</xdr:rowOff>
    </xdr:from>
    <xdr:to>
      <xdr:col>9</xdr:col>
      <xdr:colOff>180975</xdr:colOff>
      <xdr:row>141</xdr:row>
      <xdr:rowOff>0</xdr:rowOff>
    </xdr:to>
    <xdr:sp macro="" textlink="">
      <xdr:nvSpPr>
        <xdr:cNvPr id="314" name="Text Box 51">
          <a:extLst>
            <a:ext uri="{FF2B5EF4-FFF2-40B4-BE49-F238E27FC236}">
              <a16:creationId xmlns:a16="http://schemas.microsoft.com/office/drawing/2014/main" id="{C629BD15-12B7-1B26-5982-9357FDE14875}"/>
            </a:ext>
          </a:extLst>
        </xdr:cNvPr>
        <xdr:cNvSpPr txBox="1"/>
      </xdr:nvSpPr>
      <xdr:spPr bwMode="auto">
        <a:xfrm>
          <a:off x="6181744" y="33575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315" name="Text Box 53">
          <a:extLst>
            <a:ext uri="{FF2B5EF4-FFF2-40B4-BE49-F238E27FC236}">
              <a16:creationId xmlns:a16="http://schemas.microsoft.com/office/drawing/2014/main" id="{5336623E-849A-EAF3-9455-EFDC1203641A}"/>
            </a:ext>
          </a:extLst>
        </xdr:cNvPr>
        <xdr:cNvSpPr txBox="1"/>
      </xdr:nvSpPr>
      <xdr:spPr bwMode="auto">
        <a:xfrm>
          <a:off x="10285809" y="359568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316" name="Text Box 54">
          <a:extLst>
            <a:ext uri="{FF2B5EF4-FFF2-40B4-BE49-F238E27FC236}">
              <a16:creationId xmlns:a16="http://schemas.microsoft.com/office/drawing/2014/main" id="{674C31AF-5107-EDB4-2A34-EAE8DEE12186}"/>
            </a:ext>
          </a:extLst>
        </xdr:cNvPr>
        <xdr:cNvSpPr txBox="1"/>
      </xdr:nvSpPr>
      <xdr:spPr bwMode="auto">
        <a:xfrm>
          <a:off x="10285809" y="359568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485552</xdr:colOff>
      <xdr:row>151</xdr:row>
      <xdr:rowOff>0</xdr:rowOff>
    </xdr:to>
    <xdr:sp macro="" textlink="">
      <xdr:nvSpPr>
        <xdr:cNvPr id="317" name="Text Box 55">
          <a:extLst>
            <a:ext uri="{FF2B5EF4-FFF2-40B4-BE49-F238E27FC236}">
              <a16:creationId xmlns:a16="http://schemas.microsoft.com/office/drawing/2014/main" id="{5A44A064-56FD-01E2-4DB5-4AEF2CA51C52}"/>
            </a:ext>
          </a:extLst>
        </xdr:cNvPr>
        <xdr:cNvSpPr txBox="1"/>
      </xdr:nvSpPr>
      <xdr:spPr bwMode="auto">
        <a:xfrm>
          <a:off x="10285809" y="3595687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151</xdr:row>
      <xdr:rowOff>0</xdr:rowOff>
    </xdr:from>
    <xdr:to>
      <xdr:col>19</xdr:col>
      <xdr:colOff>314381</xdr:colOff>
      <xdr:row>151</xdr:row>
      <xdr:rowOff>0</xdr:rowOff>
    </xdr:to>
    <xdr:sp macro="" textlink="">
      <xdr:nvSpPr>
        <xdr:cNvPr id="318" name="Text Box 56">
          <a:extLst>
            <a:ext uri="{FF2B5EF4-FFF2-40B4-BE49-F238E27FC236}">
              <a16:creationId xmlns:a16="http://schemas.microsoft.com/office/drawing/2014/main" id="{ABE49A01-027F-40E8-0283-76F165FBE0C4}"/>
            </a:ext>
          </a:extLst>
        </xdr:cNvPr>
        <xdr:cNvSpPr txBox="1"/>
      </xdr:nvSpPr>
      <xdr:spPr bwMode="auto">
        <a:xfrm>
          <a:off x="12525189" y="35956875"/>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159</xdr:row>
      <xdr:rowOff>0</xdr:rowOff>
    </xdr:from>
    <xdr:to>
      <xdr:col>13</xdr:col>
      <xdr:colOff>2295097</xdr:colOff>
      <xdr:row>159</xdr:row>
      <xdr:rowOff>0</xdr:rowOff>
    </xdr:to>
    <xdr:sp macro="" textlink="">
      <xdr:nvSpPr>
        <xdr:cNvPr id="319" name="Text Box 57">
          <a:extLst>
            <a:ext uri="{FF2B5EF4-FFF2-40B4-BE49-F238E27FC236}">
              <a16:creationId xmlns:a16="http://schemas.microsoft.com/office/drawing/2014/main" id="{8715AD57-E3DC-870C-D590-BEC3B94054E8}"/>
            </a:ext>
          </a:extLst>
        </xdr:cNvPr>
        <xdr:cNvSpPr txBox="1"/>
      </xdr:nvSpPr>
      <xdr:spPr bwMode="auto">
        <a:xfrm>
          <a:off x="9599675" y="378618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159</xdr:row>
      <xdr:rowOff>0</xdr:rowOff>
    </xdr:from>
    <xdr:to>
      <xdr:col>10</xdr:col>
      <xdr:colOff>1553394</xdr:colOff>
      <xdr:row>159</xdr:row>
      <xdr:rowOff>0</xdr:rowOff>
    </xdr:to>
    <xdr:sp macro="" textlink="">
      <xdr:nvSpPr>
        <xdr:cNvPr id="320" name="Text Box 58">
          <a:extLst>
            <a:ext uri="{FF2B5EF4-FFF2-40B4-BE49-F238E27FC236}">
              <a16:creationId xmlns:a16="http://schemas.microsoft.com/office/drawing/2014/main" id="{74593B76-0117-9EC6-C1F0-52D181D69B64}"/>
            </a:ext>
          </a:extLst>
        </xdr:cNvPr>
        <xdr:cNvSpPr txBox="1"/>
      </xdr:nvSpPr>
      <xdr:spPr bwMode="auto">
        <a:xfrm>
          <a:off x="7543130" y="3786187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321" name="Text Box 59">
          <a:extLst>
            <a:ext uri="{FF2B5EF4-FFF2-40B4-BE49-F238E27FC236}">
              <a16:creationId xmlns:a16="http://schemas.microsoft.com/office/drawing/2014/main" id="{437339F6-ACB0-EBE4-8500-18018F84231A}"/>
            </a:ext>
          </a:extLst>
        </xdr:cNvPr>
        <xdr:cNvSpPr txBox="1"/>
      </xdr:nvSpPr>
      <xdr:spPr bwMode="auto">
        <a:xfrm>
          <a:off x="9602149" y="378618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1817638</xdr:colOff>
      <xdr:row>159</xdr:row>
      <xdr:rowOff>0</xdr:rowOff>
    </xdr:from>
    <xdr:to>
      <xdr:col>13</xdr:col>
      <xdr:colOff>2380710</xdr:colOff>
      <xdr:row>159</xdr:row>
      <xdr:rowOff>0</xdr:rowOff>
    </xdr:to>
    <xdr:sp macro="" textlink="">
      <xdr:nvSpPr>
        <xdr:cNvPr id="322" name="Text Box 60">
          <a:extLst>
            <a:ext uri="{FF2B5EF4-FFF2-40B4-BE49-F238E27FC236}">
              <a16:creationId xmlns:a16="http://schemas.microsoft.com/office/drawing/2014/main" id="{B80D8EB7-FEDF-0654-9545-ED9A9E71D346}"/>
            </a:ext>
          </a:extLst>
        </xdr:cNvPr>
        <xdr:cNvSpPr txBox="1"/>
      </xdr:nvSpPr>
      <xdr:spPr bwMode="auto">
        <a:xfrm>
          <a:off x="9599563" y="378618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323" name="Text Box 61">
          <a:extLst>
            <a:ext uri="{FF2B5EF4-FFF2-40B4-BE49-F238E27FC236}">
              <a16:creationId xmlns:a16="http://schemas.microsoft.com/office/drawing/2014/main" id="{7F70F067-8AE3-B0F7-C2D5-990B5A3FFDE7}"/>
            </a:ext>
          </a:extLst>
        </xdr:cNvPr>
        <xdr:cNvSpPr txBox="1"/>
      </xdr:nvSpPr>
      <xdr:spPr bwMode="auto">
        <a:xfrm>
          <a:off x="9602149" y="378618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151</xdr:row>
      <xdr:rowOff>0</xdr:rowOff>
    </xdr:from>
    <xdr:to>
      <xdr:col>9</xdr:col>
      <xdr:colOff>180975</xdr:colOff>
      <xdr:row>151</xdr:row>
      <xdr:rowOff>0</xdr:rowOff>
    </xdr:to>
    <xdr:sp macro="" textlink="">
      <xdr:nvSpPr>
        <xdr:cNvPr id="324" name="Text Box 62">
          <a:extLst>
            <a:ext uri="{FF2B5EF4-FFF2-40B4-BE49-F238E27FC236}">
              <a16:creationId xmlns:a16="http://schemas.microsoft.com/office/drawing/2014/main" id="{D8199C4E-BB28-8F76-EFF4-C3B4531265FC}"/>
            </a:ext>
          </a:extLst>
        </xdr:cNvPr>
        <xdr:cNvSpPr txBox="1"/>
      </xdr:nvSpPr>
      <xdr:spPr bwMode="auto">
        <a:xfrm>
          <a:off x="6181744" y="35956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200603</xdr:colOff>
      <xdr:row>11</xdr:row>
      <xdr:rowOff>19050</xdr:rowOff>
    </xdr:from>
    <xdr:to>
      <xdr:col>18</xdr:col>
      <xdr:colOff>181553</xdr:colOff>
      <xdr:row>14</xdr:row>
      <xdr:rowOff>190500</xdr:rowOff>
    </xdr:to>
    <xdr:sp macro="" textlink="" fLocksText="0">
      <xdr:nvSpPr>
        <xdr:cNvPr id="2" name="大かっこ 1">
          <a:extLst>
            <a:ext uri="{FF2B5EF4-FFF2-40B4-BE49-F238E27FC236}">
              <a16:creationId xmlns:a16="http://schemas.microsoft.com/office/drawing/2014/main" id="{00000000-0008-0000-1300-000002000000}"/>
            </a:ext>
          </a:extLst>
        </xdr:cNvPr>
        <xdr:cNvSpPr/>
      </xdr:nvSpPr>
      <xdr:spPr>
        <a:xfrm>
          <a:off x="514928" y="2476500"/>
          <a:ext cx="5324475" cy="8001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H82"/>
  <sheetViews>
    <sheetView tabSelected="1" view="pageBreakPreview" zoomScaleNormal="130" zoomScaleSheetLayoutView="100" workbookViewId="0">
      <selection activeCell="L11" sqref="L11"/>
    </sheetView>
  </sheetViews>
  <sheetFormatPr defaultColWidth="9" defaultRowHeight="11.25" x14ac:dyDescent="0.4"/>
  <cols>
    <col min="1" max="1" width="1.625" style="162" customWidth="1"/>
    <col min="2" max="2" width="15.625" style="162" customWidth="1"/>
    <col min="3" max="4" width="4.375" style="162" customWidth="1"/>
    <col min="5" max="5" width="2.5" style="165" customWidth="1"/>
    <col min="6" max="6" width="2.5" style="166" customWidth="1"/>
    <col min="7" max="7" width="38.125" style="162" customWidth="1"/>
    <col min="8" max="8" width="23.125" style="167" customWidth="1"/>
    <col min="9" max="16384" width="9" style="162"/>
  </cols>
  <sheetData>
    <row r="1" spans="1:8" ht="30" customHeight="1" x14ac:dyDescent="0.4">
      <c r="A1" s="846" t="s">
        <v>292</v>
      </c>
      <c r="B1" s="847"/>
      <c r="C1" s="847"/>
      <c r="D1" s="847"/>
      <c r="E1" s="847"/>
      <c r="F1" s="847"/>
      <c r="G1" s="847"/>
      <c r="H1" s="847"/>
    </row>
    <row r="2" spans="1:8" ht="12" customHeight="1" x14ac:dyDescent="0.4">
      <c r="A2" s="163"/>
      <c r="B2" s="164"/>
    </row>
    <row r="3" spans="1:8" ht="12" customHeight="1" x14ac:dyDescent="0.4">
      <c r="G3" s="168" t="s">
        <v>293</v>
      </c>
      <c r="H3" s="169"/>
    </row>
    <row r="4" spans="1:8" ht="12" customHeight="1" x14ac:dyDescent="0.4">
      <c r="G4" s="168" t="s">
        <v>294</v>
      </c>
      <c r="H4" s="169"/>
    </row>
    <row r="5" spans="1:8" ht="12" customHeight="1" x14ac:dyDescent="0.4"/>
    <row r="6" spans="1:8" s="163" customFormat="1" ht="12" customHeight="1" x14ac:dyDescent="0.4">
      <c r="A6" s="170" t="s">
        <v>295</v>
      </c>
      <c r="B6" s="171"/>
      <c r="E6" s="172"/>
      <c r="F6" s="171"/>
      <c r="H6" s="173"/>
    </row>
    <row r="7" spans="1:8" ht="12" customHeight="1" x14ac:dyDescent="0.4">
      <c r="A7" s="174" t="s">
        <v>296</v>
      </c>
      <c r="B7" s="175"/>
    </row>
    <row r="8" spans="1:8" ht="12" customHeight="1" x14ac:dyDescent="0.4">
      <c r="A8" s="174" t="s">
        <v>297</v>
      </c>
      <c r="B8" s="166"/>
    </row>
    <row r="9" spans="1:8" ht="12" customHeight="1" x14ac:dyDescent="0.4">
      <c r="A9" s="174"/>
      <c r="B9" s="175" t="s">
        <v>298</v>
      </c>
    </row>
    <row r="10" spans="1:8" ht="12" customHeight="1" x14ac:dyDescent="0.4">
      <c r="A10" s="174" t="s">
        <v>299</v>
      </c>
      <c r="B10" s="175"/>
    </row>
    <row r="11" spans="1:8" ht="12" customHeight="1" x14ac:dyDescent="0.4">
      <c r="A11" s="174"/>
      <c r="B11" s="175" t="s">
        <v>300</v>
      </c>
    </row>
    <row r="12" spans="1:8" s="178" customFormat="1" ht="60" customHeight="1" x14ac:dyDescent="0.4">
      <c r="A12" s="848" t="s">
        <v>301</v>
      </c>
      <c r="B12" s="849"/>
      <c r="C12" s="176" t="s">
        <v>302</v>
      </c>
      <c r="D12" s="176" t="s">
        <v>303</v>
      </c>
      <c r="E12" s="848" t="s">
        <v>304</v>
      </c>
      <c r="F12" s="850"/>
      <c r="G12" s="849"/>
      <c r="H12" s="177" t="s">
        <v>305</v>
      </c>
    </row>
    <row r="13" spans="1:8" s="178" customFormat="1" ht="24" customHeight="1" x14ac:dyDescent="0.4">
      <c r="A13" s="851" t="s">
        <v>306</v>
      </c>
      <c r="B13" s="852"/>
      <c r="C13" s="179" t="s">
        <v>307</v>
      </c>
      <c r="D13" s="180" t="s">
        <v>307</v>
      </c>
      <c r="E13" s="181" t="s">
        <v>308</v>
      </c>
      <c r="F13" s="855" t="s">
        <v>1311</v>
      </c>
      <c r="G13" s="856"/>
      <c r="H13" s="182" t="s">
        <v>1307</v>
      </c>
    </row>
    <row r="14" spans="1:8" s="178" customFormat="1" ht="22.5" customHeight="1" x14ac:dyDescent="0.4">
      <c r="A14" s="853"/>
      <c r="B14" s="854"/>
      <c r="C14" s="183" t="s">
        <v>307</v>
      </c>
      <c r="D14" s="184" t="s">
        <v>307</v>
      </c>
      <c r="E14" s="185" t="s">
        <v>308</v>
      </c>
      <c r="F14" s="857" t="s">
        <v>1308</v>
      </c>
      <c r="G14" s="858"/>
      <c r="H14" s="182"/>
    </row>
    <row r="15" spans="1:8" s="178" customFormat="1" ht="18" customHeight="1" x14ac:dyDescent="0.4">
      <c r="A15" s="853"/>
      <c r="B15" s="854"/>
      <c r="C15" s="186" t="s">
        <v>307</v>
      </c>
      <c r="D15" s="187" t="s">
        <v>307</v>
      </c>
      <c r="E15" s="185" t="s">
        <v>308</v>
      </c>
      <c r="F15" s="859" t="s">
        <v>1312</v>
      </c>
      <c r="G15" s="860"/>
      <c r="H15" s="182" t="s">
        <v>1313</v>
      </c>
    </row>
    <row r="16" spans="1:8" s="178" customFormat="1" ht="12" customHeight="1" x14ac:dyDescent="0.4">
      <c r="A16" s="853"/>
      <c r="B16" s="854"/>
      <c r="C16" s="861"/>
      <c r="D16" s="864" t="s">
        <v>307</v>
      </c>
      <c r="E16" s="188" t="s">
        <v>308</v>
      </c>
      <c r="F16" s="189" t="s">
        <v>309</v>
      </c>
      <c r="G16" s="190"/>
      <c r="H16" s="867" t="s">
        <v>1314</v>
      </c>
    </row>
    <row r="17" spans="1:8" s="178" customFormat="1" ht="12" customHeight="1" x14ac:dyDescent="0.4">
      <c r="A17" s="853"/>
      <c r="B17" s="854"/>
      <c r="C17" s="862"/>
      <c r="D17" s="865"/>
      <c r="E17" s="188"/>
      <c r="F17" s="191" t="s">
        <v>310</v>
      </c>
      <c r="G17" s="192" t="s">
        <v>311</v>
      </c>
      <c r="H17" s="868"/>
    </row>
    <row r="18" spans="1:8" s="178" customFormat="1" ht="12" customHeight="1" x14ac:dyDescent="0.4">
      <c r="A18" s="853"/>
      <c r="B18" s="854"/>
      <c r="C18" s="862"/>
      <c r="D18" s="865"/>
      <c r="E18" s="188"/>
      <c r="F18" s="189"/>
      <c r="G18" s="192" t="s">
        <v>312</v>
      </c>
      <c r="H18" s="868"/>
    </row>
    <row r="19" spans="1:8" s="178" customFormat="1" ht="12" customHeight="1" x14ac:dyDescent="0.4">
      <c r="A19" s="853"/>
      <c r="B19" s="854"/>
      <c r="C19" s="863"/>
      <c r="D19" s="866"/>
      <c r="E19" s="188"/>
      <c r="F19" s="189"/>
      <c r="G19" s="190"/>
      <c r="H19" s="869"/>
    </row>
    <row r="20" spans="1:8" s="178" customFormat="1" ht="42" customHeight="1" x14ac:dyDescent="0.4">
      <c r="A20" s="776" t="s">
        <v>1317</v>
      </c>
      <c r="B20" s="777"/>
      <c r="C20" s="780"/>
      <c r="D20" s="772" t="s">
        <v>307</v>
      </c>
      <c r="E20" s="782" t="s">
        <v>1318</v>
      </c>
      <c r="F20" s="783"/>
      <c r="G20" s="784"/>
      <c r="H20" s="785" t="s">
        <v>1323</v>
      </c>
    </row>
    <row r="21" spans="1:8" s="178" customFormat="1" ht="49.5" customHeight="1" x14ac:dyDescent="0.4">
      <c r="A21" s="778"/>
      <c r="B21" s="779"/>
      <c r="C21" s="781"/>
      <c r="D21" s="773" t="s">
        <v>307</v>
      </c>
      <c r="E21" s="787" t="s">
        <v>1319</v>
      </c>
      <c r="F21" s="788"/>
      <c r="G21" s="789"/>
      <c r="H21" s="786"/>
    </row>
    <row r="22" spans="1:8" s="178" customFormat="1" ht="30" customHeight="1" x14ac:dyDescent="0.4">
      <c r="A22" s="193"/>
      <c r="B22" s="194" t="s">
        <v>313</v>
      </c>
      <c r="C22" s="186" t="s">
        <v>307</v>
      </c>
      <c r="D22" s="187" t="s">
        <v>307</v>
      </c>
      <c r="E22" s="185"/>
      <c r="F22" s="836"/>
      <c r="G22" s="837"/>
      <c r="H22" s="182" t="s">
        <v>1309</v>
      </c>
    </row>
    <row r="23" spans="1:8" s="178" customFormat="1" ht="30" customHeight="1" x14ac:dyDescent="0.4">
      <c r="A23" s="193"/>
      <c r="B23" s="194" t="s">
        <v>314</v>
      </c>
      <c r="C23" s="186" t="s">
        <v>307</v>
      </c>
      <c r="D23" s="187" t="s">
        <v>307</v>
      </c>
      <c r="E23" s="185" t="s">
        <v>308</v>
      </c>
      <c r="F23" s="836" t="s">
        <v>315</v>
      </c>
      <c r="G23" s="837"/>
      <c r="H23" s="182"/>
    </row>
    <row r="24" spans="1:8" ht="18" customHeight="1" x14ac:dyDescent="0.4">
      <c r="A24" s="195"/>
      <c r="B24" s="196" t="s">
        <v>316</v>
      </c>
      <c r="C24" s="197"/>
      <c r="D24" s="197"/>
      <c r="E24" s="838"/>
      <c r="F24" s="839"/>
      <c r="G24" s="840"/>
      <c r="H24" s="198"/>
    </row>
    <row r="25" spans="1:8" ht="18" customHeight="1" x14ac:dyDescent="0.4">
      <c r="A25" s="199"/>
      <c r="B25" s="841" t="s">
        <v>317</v>
      </c>
      <c r="C25" s="843"/>
      <c r="D25" s="200" t="s">
        <v>307</v>
      </c>
      <c r="E25" s="201" t="s">
        <v>308</v>
      </c>
      <c r="F25" s="799" t="s">
        <v>318</v>
      </c>
      <c r="G25" s="800"/>
      <c r="H25" s="198" t="s">
        <v>319</v>
      </c>
    </row>
    <row r="26" spans="1:8" ht="27.75" customHeight="1" x14ac:dyDescent="0.4">
      <c r="A26" s="199"/>
      <c r="B26" s="841"/>
      <c r="C26" s="844"/>
      <c r="D26" s="200" t="s">
        <v>307</v>
      </c>
      <c r="E26" s="201" t="s">
        <v>308</v>
      </c>
      <c r="F26" s="801" t="s">
        <v>320</v>
      </c>
      <c r="G26" s="802"/>
      <c r="H26" s="198" t="s">
        <v>321</v>
      </c>
    </row>
    <row r="27" spans="1:8" ht="18" customHeight="1" x14ac:dyDescent="0.4">
      <c r="A27" s="199"/>
      <c r="B27" s="841"/>
      <c r="C27" s="844"/>
      <c r="D27" s="200" t="s">
        <v>307</v>
      </c>
      <c r="E27" s="202" t="s">
        <v>308</v>
      </c>
      <c r="F27" s="799" t="s">
        <v>322</v>
      </c>
      <c r="G27" s="800"/>
      <c r="H27" s="203" t="s">
        <v>319</v>
      </c>
    </row>
    <row r="28" spans="1:8" ht="18" customHeight="1" x14ac:dyDescent="0.4">
      <c r="A28" s="199"/>
      <c r="B28" s="842"/>
      <c r="C28" s="845"/>
      <c r="D28" s="200" t="s">
        <v>307</v>
      </c>
      <c r="E28" s="204" t="s">
        <v>308</v>
      </c>
      <c r="F28" s="817" t="s">
        <v>323</v>
      </c>
      <c r="G28" s="818"/>
      <c r="H28" s="205" t="s">
        <v>324</v>
      </c>
    </row>
    <row r="29" spans="1:8" ht="18" customHeight="1" x14ac:dyDescent="0.4">
      <c r="A29" s="199"/>
      <c r="B29" s="825" t="s">
        <v>325</v>
      </c>
      <c r="C29" s="833"/>
      <c r="D29" s="206" t="s">
        <v>307</v>
      </c>
      <c r="E29" s="207" t="s">
        <v>308</v>
      </c>
      <c r="F29" s="817" t="s">
        <v>326</v>
      </c>
      <c r="G29" s="818"/>
      <c r="H29" s="205" t="s">
        <v>319</v>
      </c>
    </row>
    <row r="30" spans="1:8" ht="48" customHeight="1" x14ac:dyDescent="0.4">
      <c r="A30" s="199"/>
      <c r="B30" s="832"/>
      <c r="C30" s="835"/>
      <c r="D30" s="208" t="s">
        <v>307</v>
      </c>
      <c r="E30" s="201" t="s">
        <v>308</v>
      </c>
      <c r="F30" s="817" t="s">
        <v>327</v>
      </c>
      <c r="G30" s="818"/>
      <c r="H30" s="205" t="s">
        <v>328</v>
      </c>
    </row>
    <row r="31" spans="1:8" ht="18" customHeight="1" x14ac:dyDescent="0.4">
      <c r="A31" s="199"/>
      <c r="B31" s="825" t="s">
        <v>329</v>
      </c>
      <c r="C31" s="833"/>
      <c r="D31" s="206" t="s">
        <v>307</v>
      </c>
      <c r="E31" s="207" t="s">
        <v>308</v>
      </c>
      <c r="F31" s="817" t="s">
        <v>326</v>
      </c>
      <c r="G31" s="818"/>
      <c r="H31" s="205" t="s">
        <v>319</v>
      </c>
    </row>
    <row r="32" spans="1:8" ht="55.5" customHeight="1" x14ac:dyDescent="0.4">
      <c r="A32" s="199"/>
      <c r="B32" s="832"/>
      <c r="C32" s="835"/>
      <c r="D32" s="208" t="s">
        <v>307</v>
      </c>
      <c r="E32" s="201" t="s">
        <v>308</v>
      </c>
      <c r="F32" s="817" t="s">
        <v>330</v>
      </c>
      <c r="G32" s="818"/>
      <c r="H32" s="205" t="s">
        <v>331</v>
      </c>
    </row>
    <row r="33" spans="1:8" ht="18" customHeight="1" x14ac:dyDescent="0.4">
      <c r="A33" s="199"/>
      <c r="B33" s="823" t="s">
        <v>332</v>
      </c>
      <c r="C33" s="833"/>
      <c r="D33" s="206" t="s">
        <v>307</v>
      </c>
      <c r="E33" s="207" t="s">
        <v>308</v>
      </c>
      <c r="F33" s="817" t="s">
        <v>326</v>
      </c>
      <c r="G33" s="818"/>
      <c r="H33" s="205" t="s">
        <v>319</v>
      </c>
    </row>
    <row r="34" spans="1:8" ht="45" customHeight="1" x14ac:dyDescent="0.4">
      <c r="A34" s="199"/>
      <c r="B34" s="831"/>
      <c r="C34" s="834"/>
      <c r="D34" s="208" t="s">
        <v>307</v>
      </c>
      <c r="E34" s="201" t="s">
        <v>308</v>
      </c>
      <c r="F34" s="817" t="s">
        <v>333</v>
      </c>
      <c r="G34" s="818"/>
      <c r="H34" s="205" t="s">
        <v>334</v>
      </c>
    </row>
    <row r="35" spans="1:8" ht="31.5" x14ac:dyDescent="0.4">
      <c r="A35" s="199"/>
      <c r="B35" s="824"/>
      <c r="C35" s="835"/>
      <c r="D35" s="208" t="s">
        <v>307</v>
      </c>
      <c r="E35" s="201" t="s">
        <v>308</v>
      </c>
      <c r="F35" s="817" t="s">
        <v>335</v>
      </c>
      <c r="G35" s="818"/>
      <c r="H35" s="205" t="s">
        <v>336</v>
      </c>
    </row>
    <row r="36" spans="1:8" ht="29.1" customHeight="1" x14ac:dyDescent="0.4">
      <c r="A36" s="199"/>
      <c r="B36" s="825" t="s">
        <v>337</v>
      </c>
      <c r="C36" s="833"/>
      <c r="D36" s="206" t="s">
        <v>307</v>
      </c>
      <c r="E36" s="204" t="s">
        <v>308</v>
      </c>
      <c r="F36" s="799" t="s">
        <v>338</v>
      </c>
      <c r="G36" s="800"/>
      <c r="H36" s="205"/>
    </row>
    <row r="37" spans="1:8" ht="29.1" customHeight="1" x14ac:dyDescent="0.4">
      <c r="A37" s="199"/>
      <c r="B37" s="826"/>
      <c r="C37" s="834"/>
      <c r="D37" s="206" t="s">
        <v>307</v>
      </c>
      <c r="E37" s="204" t="s">
        <v>308</v>
      </c>
      <c r="F37" s="799" t="s">
        <v>339</v>
      </c>
      <c r="G37" s="800"/>
      <c r="H37" s="205"/>
    </row>
    <row r="38" spans="1:8" ht="29.1" customHeight="1" x14ac:dyDescent="0.4">
      <c r="A38" s="199"/>
      <c r="B38" s="826"/>
      <c r="C38" s="834"/>
      <c r="D38" s="209" t="s">
        <v>307</v>
      </c>
      <c r="E38" s="204" t="s">
        <v>308</v>
      </c>
      <c r="F38" s="801" t="s">
        <v>320</v>
      </c>
      <c r="G38" s="802"/>
      <c r="H38" s="205"/>
    </row>
    <row r="39" spans="1:8" ht="29.1" customHeight="1" x14ac:dyDescent="0.4">
      <c r="A39" s="199"/>
      <c r="B39" s="826"/>
      <c r="C39" s="834"/>
      <c r="D39" s="209" t="s">
        <v>307</v>
      </c>
      <c r="E39" s="204" t="s">
        <v>308</v>
      </c>
      <c r="F39" s="803" t="s">
        <v>340</v>
      </c>
      <c r="G39" s="804"/>
      <c r="H39" s="210" t="s">
        <v>341</v>
      </c>
    </row>
    <row r="40" spans="1:8" ht="29.1" customHeight="1" x14ac:dyDescent="0.4">
      <c r="A40" s="199"/>
      <c r="B40" s="832"/>
      <c r="C40" s="835"/>
      <c r="D40" s="206" t="s">
        <v>307</v>
      </c>
      <c r="E40" s="204" t="s">
        <v>308</v>
      </c>
      <c r="F40" s="799" t="s">
        <v>342</v>
      </c>
      <c r="G40" s="800"/>
      <c r="H40" s="205" t="s">
        <v>343</v>
      </c>
    </row>
    <row r="41" spans="1:8" ht="39.200000000000003" customHeight="1" x14ac:dyDescent="0.4">
      <c r="A41" s="199"/>
      <c r="B41" s="825" t="s">
        <v>344</v>
      </c>
      <c r="C41" s="806"/>
      <c r="D41" s="206" t="s">
        <v>307</v>
      </c>
      <c r="E41" s="204" t="s">
        <v>308</v>
      </c>
      <c r="F41" s="792" t="s">
        <v>345</v>
      </c>
      <c r="G41" s="793"/>
      <c r="H41" s="205"/>
    </row>
    <row r="42" spans="1:8" ht="39.200000000000003" customHeight="1" x14ac:dyDescent="0.4">
      <c r="A42" s="199"/>
      <c r="B42" s="826"/>
      <c r="C42" s="807"/>
      <c r="D42" s="206" t="s">
        <v>307</v>
      </c>
      <c r="E42" s="204" t="s">
        <v>308</v>
      </c>
      <c r="F42" s="792" t="s">
        <v>346</v>
      </c>
      <c r="G42" s="793"/>
      <c r="H42" s="205" t="s">
        <v>347</v>
      </c>
    </row>
    <row r="43" spans="1:8" ht="39.200000000000003" customHeight="1" x14ac:dyDescent="0.4">
      <c r="A43" s="199"/>
      <c r="B43" s="826"/>
      <c r="C43" s="807"/>
      <c r="D43" s="206" t="s">
        <v>307</v>
      </c>
      <c r="E43" s="204" t="s">
        <v>308</v>
      </c>
      <c r="F43" s="792" t="s">
        <v>348</v>
      </c>
      <c r="G43" s="793"/>
      <c r="H43" s="205" t="s">
        <v>349</v>
      </c>
    </row>
    <row r="44" spans="1:8" ht="63" customHeight="1" x14ac:dyDescent="0.4">
      <c r="A44" s="199"/>
      <c r="B44" s="826"/>
      <c r="C44" s="808"/>
      <c r="D44" s="206" t="s">
        <v>307</v>
      </c>
      <c r="E44" s="204" t="s">
        <v>308</v>
      </c>
      <c r="F44" s="792" t="s">
        <v>350</v>
      </c>
      <c r="G44" s="793"/>
      <c r="H44" s="205" t="s">
        <v>351</v>
      </c>
    </row>
    <row r="45" spans="1:8" ht="30.6" customHeight="1" x14ac:dyDescent="0.4">
      <c r="A45" s="199"/>
      <c r="B45" s="825" t="s">
        <v>352</v>
      </c>
      <c r="C45" s="211" t="s">
        <v>307</v>
      </c>
      <c r="D45" s="206" t="s">
        <v>307</v>
      </c>
      <c r="E45" s="204" t="s">
        <v>308</v>
      </c>
      <c r="F45" s="827" t="s">
        <v>353</v>
      </c>
      <c r="G45" s="828"/>
      <c r="H45" s="212"/>
    </row>
    <row r="46" spans="1:8" ht="40.700000000000003" customHeight="1" x14ac:dyDescent="0.4">
      <c r="A46" s="199"/>
      <c r="B46" s="826"/>
      <c r="C46" s="211" t="s">
        <v>307</v>
      </c>
      <c r="D46" s="206" t="s">
        <v>307</v>
      </c>
      <c r="E46" s="204" t="s">
        <v>308</v>
      </c>
      <c r="F46" s="819" t="s">
        <v>354</v>
      </c>
      <c r="G46" s="820"/>
      <c r="H46" s="212"/>
    </row>
    <row r="47" spans="1:8" ht="30.6" customHeight="1" x14ac:dyDescent="0.4">
      <c r="A47" s="199"/>
      <c r="B47" s="826"/>
      <c r="C47" s="211" t="s">
        <v>307</v>
      </c>
      <c r="D47" s="206" t="s">
        <v>307</v>
      </c>
      <c r="E47" s="202" t="s">
        <v>308</v>
      </c>
      <c r="F47" s="819" t="s">
        <v>355</v>
      </c>
      <c r="G47" s="820"/>
      <c r="H47" s="213"/>
    </row>
    <row r="48" spans="1:8" ht="31.5" customHeight="1" x14ac:dyDescent="0.4">
      <c r="A48" s="199"/>
      <c r="B48" s="794" t="s">
        <v>356</v>
      </c>
      <c r="C48" s="770"/>
      <c r="D48" s="209" t="s">
        <v>307</v>
      </c>
      <c r="E48" s="204" t="s">
        <v>308</v>
      </c>
      <c r="F48" s="801" t="s">
        <v>320</v>
      </c>
      <c r="G48" s="802"/>
      <c r="H48" s="205" t="s">
        <v>357</v>
      </c>
    </row>
    <row r="49" spans="1:8" ht="43.7" customHeight="1" x14ac:dyDescent="0.4">
      <c r="A49" s="199"/>
      <c r="B49" s="795"/>
      <c r="C49" s="211" t="s">
        <v>307</v>
      </c>
      <c r="D49" s="200" t="s">
        <v>307</v>
      </c>
      <c r="E49" s="202" t="s">
        <v>308</v>
      </c>
      <c r="F49" s="819" t="s">
        <v>323</v>
      </c>
      <c r="G49" s="820"/>
      <c r="H49" s="212" t="s">
        <v>358</v>
      </c>
    </row>
    <row r="50" spans="1:8" ht="74.25" customHeight="1" x14ac:dyDescent="0.4">
      <c r="A50" s="199"/>
      <c r="B50" s="795"/>
      <c r="C50" s="197"/>
      <c r="D50" s="200" t="s">
        <v>307</v>
      </c>
      <c r="E50" s="204" t="s">
        <v>308</v>
      </c>
      <c r="F50" s="819" t="s">
        <v>359</v>
      </c>
      <c r="G50" s="820"/>
      <c r="H50" s="213" t="s">
        <v>360</v>
      </c>
    </row>
    <row r="51" spans="1:8" s="219" customFormat="1" ht="36" customHeight="1" x14ac:dyDescent="0.4">
      <c r="A51" s="214"/>
      <c r="B51" s="215" t="s">
        <v>361</v>
      </c>
      <c r="C51" s="216" t="s">
        <v>307</v>
      </c>
      <c r="D51" s="216" t="s">
        <v>307</v>
      </c>
      <c r="E51" s="217"/>
      <c r="F51" s="829"/>
      <c r="G51" s="830"/>
      <c r="H51" s="218" t="s">
        <v>362</v>
      </c>
    </row>
    <row r="52" spans="1:8" ht="18" customHeight="1" x14ac:dyDescent="0.4">
      <c r="A52" s="199"/>
      <c r="B52" s="831" t="s">
        <v>363</v>
      </c>
      <c r="C52" s="220" t="s">
        <v>307</v>
      </c>
      <c r="D52" s="209" t="s">
        <v>307</v>
      </c>
      <c r="E52" s="204" t="s">
        <v>308</v>
      </c>
      <c r="F52" s="801" t="s">
        <v>364</v>
      </c>
      <c r="G52" s="802"/>
      <c r="H52" s="213"/>
    </row>
    <row r="53" spans="1:8" ht="30.75" customHeight="1" x14ac:dyDescent="0.4">
      <c r="A53" s="199"/>
      <c r="B53" s="831"/>
      <c r="C53" s="197"/>
      <c r="D53" s="200" t="s">
        <v>307</v>
      </c>
      <c r="E53" s="202" t="s">
        <v>308</v>
      </c>
      <c r="F53" s="801" t="s">
        <v>320</v>
      </c>
      <c r="G53" s="802"/>
      <c r="H53" s="205" t="s">
        <v>357</v>
      </c>
    </row>
    <row r="54" spans="1:8" ht="18" customHeight="1" x14ac:dyDescent="0.4">
      <c r="A54" s="199"/>
      <c r="B54" s="831"/>
      <c r="C54" s="211" t="s">
        <v>307</v>
      </c>
      <c r="D54" s="200" t="s">
        <v>307</v>
      </c>
      <c r="E54" s="202" t="s">
        <v>308</v>
      </c>
      <c r="F54" s="819" t="s">
        <v>323</v>
      </c>
      <c r="G54" s="820"/>
      <c r="H54" s="212" t="s">
        <v>365</v>
      </c>
    </row>
    <row r="55" spans="1:8" ht="36" customHeight="1" x14ac:dyDescent="0.4">
      <c r="A55" s="199"/>
      <c r="B55" s="831"/>
      <c r="C55" s="216" t="s">
        <v>307</v>
      </c>
      <c r="D55" s="206" t="s">
        <v>307</v>
      </c>
      <c r="E55" s="201" t="s">
        <v>308</v>
      </c>
      <c r="F55" s="817" t="s">
        <v>366</v>
      </c>
      <c r="G55" s="818"/>
      <c r="H55" s="212"/>
    </row>
    <row r="56" spans="1:8" ht="18" customHeight="1" x14ac:dyDescent="0.4">
      <c r="A56" s="199"/>
      <c r="B56" s="831"/>
      <c r="C56" s="216" t="s">
        <v>307</v>
      </c>
      <c r="D56" s="206" t="s">
        <v>307</v>
      </c>
      <c r="E56" s="201" t="s">
        <v>308</v>
      </c>
      <c r="F56" s="819" t="s">
        <v>367</v>
      </c>
      <c r="G56" s="820"/>
      <c r="H56" s="212"/>
    </row>
    <row r="57" spans="1:8" ht="24" customHeight="1" x14ac:dyDescent="0.4">
      <c r="A57" s="199"/>
      <c r="B57" s="824"/>
      <c r="C57" s="220" t="s">
        <v>307</v>
      </c>
      <c r="D57" s="200" t="s">
        <v>307</v>
      </c>
      <c r="E57" s="202" t="s">
        <v>308</v>
      </c>
      <c r="F57" s="817" t="s">
        <v>368</v>
      </c>
      <c r="G57" s="818"/>
      <c r="H57" s="212"/>
    </row>
    <row r="58" spans="1:8" ht="32.25" customHeight="1" x14ac:dyDescent="0.4">
      <c r="A58" s="199"/>
      <c r="B58" s="221" t="s">
        <v>369</v>
      </c>
      <c r="C58" s="216" t="s">
        <v>307</v>
      </c>
      <c r="D58" s="206" t="s">
        <v>307</v>
      </c>
      <c r="E58" s="201" t="s">
        <v>308</v>
      </c>
      <c r="F58" s="812" t="s">
        <v>370</v>
      </c>
      <c r="G58" s="821"/>
      <c r="H58" s="212"/>
    </row>
    <row r="59" spans="1:8" s="224" customFormat="1" ht="33.200000000000003" customHeight="1" x14ac:dyDescent="0.4">
      <c r="A59" s="222"/>
      <c r="B59" s="223" t="s">
        <v>371</v>
      </c>
      <c r="C59" s="216" t="s">
        <v>307</v>
      </c>
      <c r="D59" s="206" t="s">
        <v>307</v>
      </c>
      <c r="E59" s="207"/>
      <c r="F59" s="799"/>
      <c r="G59" s="822"/>
      <c r="H59" s="218" t="s">
        <v>372</v>
      </c>
    </row>
    <row r="60" spans="1:8" ht="24" customHeight="1" x14ac:dyDescent="0.4">
      <c r="A60" s="199"/>
      <c r="B60" s="823" t="s">
        <v>373</v>
      </c>
      <c r="C60" s="211" t="s">
        <v>307</v>
      </c>
      <c r="D60" s="200" t="s">
        <v>307</v>
      </c>
      <c r="E60" s="202" t="s">
        <v>308</v>
      </c>
      <c r="F60" s="819" t="s">
        <v>374</v>
      </c>
      <c r="G60" s="820"/>
      <c r="H60" s="212"/>
    </row>
    <row r="61" spans="1:8" ht="18" customHeight="1" x14ac:dyDescent="0.4">
      <c r="A61" s="199"/>
      <c r="B61" s="824"/>
      <c r="C61" s="216" t="s">
        <v>307</v>
      </c>
      <c r="D61" s="206" t="s">
        <v>307</v>
      </c>
      <c r="E61" s="201" t="s">
        <v>308</v>
      </c>
      <c r="F61" s="819" t="s">
        <v>375</v>
      </c>
      <c r="G61" s="820"/>
      <c r="H61" s="212"/>
    </row>
    <row r="62" spans="1:8" s="224" customFormat="1" ht="18" customHeight="1" x14ac:dyDescent="0.4">
      <c r="A62" s="222"/>
      <c r="B62" s="809" t="s">
        <v>376</v>
      </c>
      <c r="C62" s="225" t="s">
        <v>307</v>
      </c>
      <c r="D62" s="206" t="s">
        <v>307</v>
      </c>
      <c r="E62" s="201" t="s">
        <v>308</v>
      </c>
      <c r="F62" s="812" t="s">
        <v>377</v>
      </c>
      <c r="G62" s="813"/>
      <c r="H62" s="226"/>
    </row>
    <row r="63" spans="1:8" s="224" customFormat="1" ht="30.75" customHeight="1" x14ac:dyDescent="0.4">
      <c r="A63" s="222"/>
      <c r="B63" s="810"/>
      <c r="C63" s="227"/>
      <c r="D63" s="206" t="s">
        <v>307</v>
      </c>
      <c r="E63" s="201" t="s">
        <v>308</v>
      </c>
      <c r="F63" s="801" t="s">
        <v>320</v>
      </c>
      <c r="G63" s="802"/>
      <c r="H63" s="205" t="s">
        <v>357</v>
      </c>
    </row>
    <row r="64" spans="1:8" s="224" customFormat="1" ht="24" customHeight="1" x14ac:dyDescent="0.4">
      <c r="A64" s="222"/>
      <c r="B64" s="811"/>
      <c r="C64" s="225" t="s">
        <v>307</v>
      </c>
      <c r="D64" s="206" t="s">
        <v>307</v>
      </c>
      <c r="E64" s="201" t="s">
        <v>308</v>
      </c>
      <c r="F64" s="799" t="s">
        <v>378</v>
      </c>
      <c r="G64" s="814"/>
      <c r="H64" s="203"/>
    </row>
    <row r="65" spans="1:8" s="224" customFormat="1" ht="18" customHeight="1" x14ac:dyDescent="0.4">
      <c r="A65" s="222" t="s">
        <v>379</v>
      </c>
      <c r="B65" s="810" t="s">
        <v>380</v>
      </c>
      <c r="C65" s="228" t="s">
        <v>307</v>
      </c>
      <c r="D65" s="229" t="s">
        <v>307</v>
      </c>
      <c r="E65" s="207" t="s">
        <v>308</v>
      </c>
      <c r="F65" s="817" t="s">
        <v>381</v>
      </c>
      <c r="G65" s="818"/>
      <c r="H65" s="205"/>
    </row>
    <row r="66" spans="1:8" s="224" customFormat="1" ht="18" customHeight="1" x14ac:dyDescent="0.4">
      <c r="A66" s="222"/>
      <c r="B66" s="810"/>
      <c r="C66" s="216" t="s">
        <v>307</v>
      </c>
      <c r="D66" s="206" t="s">
        <v>307</v>
      </c>
      <c r="E66" s="207" t="s">
        <v>308</v>
      </c>
      <c r="F66" s="799" t="s">
        <v>382</v>
      </c>
      <c r="G66" s="800"/>
      <c r="H66" s="205"/>
    </row>
    <row r="67" spans="1:8" s="224" customFormat="1" ht="18" customHeight="1" x14ac:dyDescent="0.4">
      <c r="A67" s="222"/>
      <c r="B67" s="810"/>
      <c r="C67" s="216" t="s">
        <v>307</v>
      </c>
      <c r="D67" s="206" t="s">
        <v>307</v>
      </c>
      <c r="E67" s="207" t="s">
        <v>308</v>
      </c>
      <c r="F67" s="799" t="s">
        <v>383</v>
      </c>
      <c r="G67" s="800"/>
      <c r="H67" s="205" t="s">
        <v>384</v>
      </c>
    </row>
    <row r="68" spans="1:8" s="224" customFormat="1" ht="18" customHeight="1" x14ac:dyDescent="0.4">
      <c r="A68" s="222"/>
      <c r="B68" s="810"/>
      <c r="C68" s="216" t="s">
        <v>307</v>
      </c>
      <c r="D68" s="206" t="s">
        <v>307</v>
      </c>
      <c r="E68" s="207" t="s">
        <v>308</v>
      </c>
      <c r="F68" s="817" t="s">
        <v>385</v>
      </c>
      <c r="G68" s="818"/>
      <c r="H68" s="205"/>
    </row>
    <row r="69" spans="1:8" s="224" customFormat="1" ht="42" customHeight="1" x14ac:dyDescent="0.4">
      <c r="A69" s="222"/>
      <c r="B69" s="810"/>
      <c r="C69" s="216" t="s">
        <v>307</v>
      </c>
      <c r="D69" s="206" t="s">
        <v>307</v>
      </c>
      <c r="E69" s="207" t="s">
        <v>308</v>
      </c>
      <c r="F69" s="817" t="s">
        <v>386</v>
      </c>
      <c r="G69" s="818"/>
      <c r="H69" s="205" t="s">
        <v>387</v>
      </c>
    </row>
    <row r="70" spans="1:8" s="224" customFormat="1" ht="27" customHeight="1" x14ac:dyDescent="0.4">
      <c r="A70" s="222"/>
      <c r="B70" s="810"/>
      <c r="C70" s="216" t="s">
        <v>307</v>
      </c>
      <c r="D70" s="206" t="s">
        <v>307</v>
      </c>
      <c r="E70" s="207" t="s">
        <v>308</v>
      </c>
      <c r="F70" s="817" t="s">
        <v>388</v>
      </c>
      <c r="G70" s="818"/>
      <c r="H70" s="205" t="s">
        <v>384</v>
      </c>
    </row>
    <row r="71" spans="1:8" ht="18.75" customHeight="1" x14ac:dyDescent="0.4">
      <c r="A71" s="199"/>
      <c r="B71" s="794" t="s">
        <v>389</v>
      </c>
      <c r="C71" s="216" t="s">
        <v>307</v>
      </c>
      <c r="D71" s="206" t="s">
        <v>307</v>
      </c>
      <c r="E71" s="201" t="s">
        <v>308</v>
      </c>
      <c r="F71" s="815" t="s">
        <v>390</v>
      </c>
      <c r="G71" s="816"/>
      <c r="H71" s="212"/>
    </row>
    <row r="72" spans="1:8" ht="18.75" customHeight="1" x14ac:dyDescent="0.4">
      <c r="A72" s="199"/>
      <c r="B72" s="795"/>
      <c r="C72" s="216" t="s">
        <v>307</v>
      </c>
      <c r="D72" s="206" t="s">
        <v>307</v>
      </c>
      <c r="E72" s="201" t="s">
        <v>308</v>
      </c>
      <c r="F72" s="799" t="s">
        <v>391</v>
      </c>
      <c r="G72" s="800"/>
      <c r="H72" s="212" t="s">
        <v>392</v>
      </c>
    </row>
    <row r="73" spans="1:8" ht="18.75" customHeight="1" x14ac:dyDescent="0.4">
      <c r="A73" s="199"/>
      <c r="B73" s="795"/>
      <c r="C73" s="216" t="s">
        <v>307</v>
      </c>
      <c r="D73" s="206" t="s">
        <v>307</v>
      </c>
      <c r="E73" s="201" t="s">
        <v>308</v>
      </c>
      <c r="F73" s="799" t="s">
        <v>393</v>
      </c>
      <c r="G73" s="800"/>
      <c r="H73" s="212" t="s">
        <v>384</v>
      </c>
    </row>
    <row r="74" spans="1:8" ht="36" customHeight="1" x14ac:dyDescent="0.4">
      <c r="A74" s="199"/>
      <c r="B74" s="805"/>
      <c r="C74" s="230"/>
      <c r="D74" s="231"/>
      <c r="E74" s="201" t="s">
        <v>310</v>
      </c>
      <c r="F74" s="799" t="s">
        <v>394</v>
      </c>
      <c r="G74" s="800"/>
      <c r="H74" s="212" t="s">
        <v>395</v>
      </c>
    </row>
    <row r="75" spans="1:8" ht="32.25" customHeight="1" x14ac:dyDescent="0.4">
      <c r="A75" s="199"/>
      <c r="B75" s="794" t="s">
        <v>396</v>
      </c>
      <c r="C75" s="806"/>
      <c r="D75" s="206" t="s">
        <v>307</v>
      </c>
      <c r="E75" s="201" t="s">
        <v>308</v>
      </c>
      <c r="F75" s="799" t="s">
        <v>397</v>
      </c>
      <c r="G75" s="800"/>
      <c r="H75" s="212"/>
    </row>
    <row r="76" spans="1:8" ht="52.5" x14ac:dyDescent="0.4">
      <c r="A76" s="199"/>
      <c r="B76" s="795"/>
      <c r="C76" s="807"/>
      <c r="D76" s="206" t="s">
        <v>307</v>
      </c>
      <c r="E76" s="201" t="s">
        <v>308</v>
      </c>
      <c r="F76" s="792" t="s">
        <v>346</v>
      </c>
      <c r="G76" s="793"/>
      <c r="H76" s="205" t="s">
        <v>1315</v>
      </c>
    </row>
    <row r="77" spans="1:8" ht="32.25" customHeight="1" x14ac:dyDescent="0.4">
      <c r="A77" s="199"/>
      <c r="B77" s="795"/>
      <c r="C77" s="807"/>
      <c r="D77" s="206" t="s">
        <v>307</v>
      </c>
      <c r="E77" s="201" t="s">
        <v>308</v>
      </c>
      <c r="F77" s="792" t="s">
        <v>398</v>
      </c>
      <c r="G77" s="793"/>
      <c r="H77" s="205" t="s">
        <v>1316</v>
      </c>
    </row>
    <row r="78" spans="1:8" ht="43.5" customHeight="1" x14ac:dyDescent="0.4">
      <c r="A78" s="199"/>
      <c r="B78" s="805"/>
      <c r="C78" s="808"/>
      <c r="D78" s="206" t="s">
        <v>307</v>
      </c>
      <c r="E78" s="201" t="s">
        <v>308</v>
      </c>
      <c r="F78" s="792" t="s">
        <v>399</v>
      </c>
      <c r="G78" s="793"/>
      <c r="H78" s="205" t="s">
        <v>400</v>
      </c>
    </row>
    <row r="79" spans="1:8" s="224" customFormat="1" ht="36" customHeight="1" x14ac:dyDescent="0.4">
      <c r="A79" s="222"/>
      <c r="B79" s="794" t="s">
        <v>401</v>
      </c>
      <c r="C79" s="796"/>
      <c r="D79" s="206" t="s">
        <v>307</v>
      </c>
      <c r="E79" s="201" t="s">
        <v>308</v>
      </c>
      <c r="F79" s="799" t="s">
        <v>402</v>
      </c>
      <c r="G79" s="800"/>
      <c r="H79" s="203"/>
    </row>
    <row r="80" spans="1:8" s="224" customFormat="1" ht="33.950000000000003" customHeight="1" x14ac:dyDescent="0.4">
      <c r="A80" s="222"/>
      <c r="B80" s="795"/>
      <c r="C80" s="797"/>
      <c r="D80" s="206" t="s">
        <v>307</v>
      </c>
      <c r="E80" s="201" t="s">
        <v>308</v>
      </c>
      <c r="F80" s="801" t="s">
        <v>320</v>
      </c>
      <c r="G80" s="802"/>
      <c r="H80" s="232" t="s">
        <v>403</v>
      </c>
    </row>
    <row r="81" spans="1:8" s="224" customFormat="1" ht="36" customHeight="1" x14ac:dyDescent="0.4">
      <c r="A81" s="222"/>
      <c r="B81" s="795"/>
      <c r="C81" s="798"/>
      <c r="D81" s="233" t="s">
        <v>307</v>
      </c>
      <c r="E81" s="234" t="s">
        <v>308</v>
      </c>
      <c r="F81" s="803" t="s">
        <v>340</v>
      </c>
      <c r="G81" s="804"/>
      <c r="H81" s="210" t="s">
        <v>404</v>
      </c>
    </row>
    <row r="82" spans="1:8" ht="32.25" customHeight="1" x14ac:dyDescent="0.4">
      <c r="A82" s="235"/>
      <c r="B82" s="236" t="s">
        <v>405</v>
      </c>
      <c r="C82" s="237" t="s">
        <v>307</v>
      </c>
      <c r="D82" s="238" t="s">
        <v>307</v>
      </c>
      <c r="E82" s="239" t="s">
        <v>308</v>
      </c>
      <c r="F82" s="790" t="s">
        <v>406</v>
      </c>
      <c r="G82" s="791"/>
      <c r="H82" s="771" t="s">
        <v>1310</v>
      </c>
    </row>
  </sheetData>
  <mergeCells count="99">
    <mergeCell ref="A1:H1"/>
    <mergeCell ref="A12:B12"/>
    <mergeCell ref="E12:G12"/>
    <mergeCell ref="A13:B19"/>
    <mergeCell ref="F13:G13"/>
    <mergeCell ref="F14:G14"/>
    <mergeCell ref="F15:G15"/>
    <mergeCell ref="C16:C19"/>
    <mergeCell ref="D16:D19"/>
    <mergeCell ref="H16:H19"/>
    <mergeCell ref="F22:G22"/>
    <mergeCell ref="F23:G23"/>
    <mergeCell ref="E24:G24"/>
    <mergeCell ref="B25:B28"/>
    <mergeCell ref="C25:C28"/>
    <mergeCell ref="F25:G25"/>
    <mergeCell ref="F26:G26"/>
    <mergeCell ref="F27:G27"/>
    <mergeCell ref="F28:G28"/>
    <mergeCell ref="B29:B30"/>
    <mergeCell ref="C29:C30"/>
    <mergeCell ref="F29:G29"/>
    <mergeCell ref="F30:G30"/>
    <mergeCell ref="B31:B32"/>
    <mergeCell ref="C31:C32"/>
    <mergeCell ref="F31:G31"/>
    <mergeCell ref="F32:G32"/>
    <mergeCell ref="B33:B35"/>
    <mergeCell ref="C33:C35"/>
    <mergeCell ref="F33:G33"/>
    <mergeCell ref="F34:G34"/>
    <mergeCell ref="F35:G35"/>
    <mergeCell ref="F39:G39"/>
    <mergeCell ref="F40:G40"/>
    <mergeCell ref="B41:B44"/>
    <mergeCell ref="C41:C44"/>
    <mergeCell ref="F41:G41"/>
    <mergeCell ref="F42:G42"/>
    <mergeCell ref="F43:G43"/>
    <mergeCell ref="F44:G44"/>
    <mergeCell ref="B36:B40"/>
    <mergeCell ref="C36:C40"/>
    <mergeCell ref="F36:G36"/>
    <mergeCell ref="F37:G37"/>
    <mergeCell ref="F38:G38"/>
    <mergeCell ref="B60:B61"/>
    <mergeCell ref="F60:G60"/>
    <mergeCell ref="B45:B47"/>
    <mergeCell ref="F45:G45"/>
    <mergeCell ref="F46:G46"/>
    <mergeCell ref="F47:G47"/>
    <mergeCell ref="B48:B50"/>
    <mergeCell ref="F48:G48"/>
    <mergeCell ref="F49:G49"/>
    <mergeCell ref="F50:G50"/>
    <mergeCell ref="F51:G51"/>
    <mergeCell ref="B52:B57"/>
    <mergeCell ref="F52:G52"/>
    <mergeCell ref="F53:G53"/>
    <mergeCell ref="F54:G54"/>
    <mergeCell ref="F55:G55"/>
    <mergeCell ref="F56:G56"/>
    <mergeCell ref="F57:G57"/>
    <mergeCell ref="F61:G61"/>
    <mergeCell ref="F58:G58"/>
    <mergeCell ref="F59:G59"/>
    <mergeCell ref="B62:B64"/>
    <mergeCell ref="F62:G62"/>
    <mergeCell ref="F63:G63"/>
    <mergeCell ref="F64:G64"/>
    <mergeCell ref="B71:B74"/>
    <mergeCell ref="F71:G71"/>
    <mergeCell ref="F72:G72"/>
    <mergeCell ref="F73:G73"/>
    <mergeCell ref="F74:G74"/>
    <mergeCell ref="B65:B70"/>
    <mergeCell ref="F65:G65"/>
    <mergeCell ref="F66:G66"/>
    <mergeCell ref="F67:G67"/>
    <mergeCell ref="F68:G68"/>
    <mergeCell ref="F69:G69"/>
    <mergeCell ref="F70:G70"/>
    <mergeCell ref="F82:G82"/>
    <mergeCell ref="F78:G78"/>
    <mergeCell ref="B79:B81"/>
    <mergeCell ref="C79:C81"/>
    <mergeCell ref="F79:G79"/>
    <mergeCell ref="F80:G80"/>
    <mergeCell ref="F81:G81"/>
    <mergeCell ref="B75:B78"/>
    <mergeCell ref="C75:C78"/>
    <mergeCell ref="F75:G75"/>
    <mergeCell ref="F76:G76"/>
    <mergeCell ref="F77:G77"/>
    <mergeCell ref="A20:B21"/>
    <mergeCell ref="C20:C21"/>
    <mergeCell ref="E20:G20"/>
    <mergeCell ref="H20:H21"/>
    <mergeCell ref="E21:G21"/>
  </mergeCells>
  <phoneticPr fontId="2"/>
  <printOptions horizontalCentered="1"/>
  <pageMargins left="0.59055118110236227" right="0.39370078740157483" top="0.78740157480314965" bottom="0.39370078740157483" header="0.51181102362204722" footer="0.19685039370078741"/>
  <pageSetup paperSize="9" scale="92" fitToHeight="0" orientation="portrait" r:id="rId1"/>
  <headerFooter alignWithMargins="0">
    <oddHeader>&amp;R&amp;"ＭＳ ゴシック,標準"&amp;10（福岡市様式）</oddHeader>
  </headerFooter>
  <rowBreaks count="2" manualBreakCount="2">
    <brk id="35" max="16383" man="1"/>
    <brk id="5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961"/>
  <sheetViews>
    <sheetView view="pageBreakPreview" zoomScale="115" zoomScaleNormal="70" zoomScaleSheetLayoutView="115" workbookViewId="0">
      <selection activeCell="R22" sqref="R22:AA22"/>
    </sheetView>
  </sheetViews>
  <sheetFormatPr defaultColWidth="9" defaultRowHeight="13.5" x14ac:dyDescent="0.15"/>
  <cols>
    <col min="1" max="1" width="1.5" style="399" customWidth="1"/>
    <col min="2" max="2" width="4.25" style="399" customWidth="1"/>
    <col min="3" max="3" width="3.375" style="399" customWidth="1"/>
    <col min="4" max="4" width="0.5" style="399" customWidth="1"/>
    <col min="5" max="36" width="3.125" style="399" customWidth="1"/>
    <col min="37" max="37" width="3" style="399" customWidth="1"/>
    <col min="38" max="16384" width="9" style="399"/>
  </cols>
  <sheetData>
    <row r="1" spans="2:38" s="394" customFormat="1" x14ac:dyDescent="0.4"/>
    <row r="2" spans="2:38" s="394" customFormat="1" x14ac:dyDescent="0.4">
      <c r="B2" s="243" t="s">
        <v>636</v>
      </c>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row>
    <row r="3" spans="2:38" s="394" customFormat="1" ht="14.25" customHeight="1" x14ac:dyDescent="0.4">
      <c r="AB3" s="901" t="s">
        <v>637</v>
      </c>
      <c r="AC3" s="902"/>
      <c r="AD3" s="902"/>
      <c r="AE3" s="902"/>
      <c r="AF3" s="903"/>
      <c r="AG3" s="904"/>
      <c r="AH3" s="905"/>
      <c r="AI3" s="905"/>
      <c r="AJ3" s="905"/>
      <c r="AK3" s="906"/>
      <c r="AL3" s="395"/>
    </row>
    <row r="4" spans="2:38" s="394" customFormat="1" x14ac:dyDescent="0.4"/>
    <row r="5" spans="2:38" s="394" customFormat="1" x14ac:dyDescent="0.4">
      <c r="B5" s="899" t="s">
        <v>1300</v>
      </c>
      <c r="C5" s="899"/>
      <c r="D5" s="899"/>
      <c r="E5" s="899"/>
      <c r="F5" s="899"/>
      <c r="G5" s="899"/>
      <c r="H5" s="899"/>
      <c r="I5" s="899"/>
      <c r="J5" s="899"/>
      <c r="K5" s="899"/>
      <c r="L5" s="899"/>
      <c r="M5" s="899"/>
      <c r="N5" s="899"/>
      <c r="O5" s="899"/>
      <c r="P5" s="899"/>
      <c r="Q5" s="899"/>
      <c r="R5" s="899"/>
      <c r="S5" s="899"/>
      <c r="T5" s="899"/>
      <c r="U5" s="899"/>
      <c r="V5" s="899"/>
      <c r="W5" s="899"/>
      <c r="X5" s="899"/>
      <c r="Y5" s="899"/>
      <c r="Z5" s="899"/>
      <c r="AA5" s="899"/>
      <c r="AB5" s="899"/>
      <c r="AC5" s="899"/>
      <c r="AD5" s="899"/>
      <c r="AE5" s="899"/>
      <c r="AF5" s="899"/>
      <c r="AG5" s="899"/>
      <c r="AH5" s="899"/>
      <c r="AI5" s="899"/>
      <c r="AJ5" s="899"/>
      <c r="AK5" s="899"/>
    </row>
    <row r="6" spans="2:38" s="394" customFormat="1" x14ac:dyDescent="0.4">
      <c r="B6" s="899" t="s">
        <v>638</v>
      </c>
      <c r="C6" s="899"/>
      <c r="D6" s="899"/>
      <c r="E6" s="899"/>
      <c r="F6" s="899"/>
      <c r="G6" s="899"/>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row>
    <row r="7" spans="2:38" s="394" customFormat="1" ht="13.5" customHeight="1" x14ac:dyDescent="0.4">
      <c r="AB7" s="396" t="s">
        <v>639</v>
      </c>
      <c r="AC7" s="899"/>
      <c r="AD7" s="899"/>
      <c r="AE7" s="396" t="s">
        <v>640</v>
      </c>
      <c r="AF7" s="899"/>
      <c r="AG7" s="899"/>
      <c r="AH7" s="394" t="s">
        <v>731</v>
      </c>
      <c r="AI7" s="899"/>
      <c r="AJ7" s="899"/>
      <c r="AK7" s="394" t="s">
        <v>732</v>
      </c>
    </row>
    <row r="8" spans="2:38" s="394" customFormat="1" x14ac:dyDescent="0.4">
      <c r="B8" s="899" t="s">
        <v>1324</v>
      </c>
      <c r="C8" s="899"/>
      <c r="D8" s="899"/>
      <c r="E8" s="899"/>
      <c r="F8" s="899"/>
      <c r="G8" s="899"/>
      <c r="H8" s="899"/>
      <c r="I8" s="899"/>
      <c r="J8" s="899"/>
      <c r="K8" s="899"/>
      <c r="L8" s="345"/>
      <c r="M8" s="345"/>
      <c r="N8" s="345"/>
      <c r="O8" s="345"/>
      <c r="P8" s="345"/>
      <c r="Q8" s="345"/>
      <c r="R8" s="345"/>
      <c r="S8" s="345"/>
      <c r="T8" s="345"/>
    </row>
    <row r="9" spans="2:38" s="540" customFormat="1" x14ac:dyDescent="0.15">
      <c r="U9" s="900" t="s">
        <v>1301</v>
      </c>
      <c r="V9" s="900"/>
      <c r="W9" s="900"/>
      <c r="X9" s="900"/>
      <c r="Y9" s="900"/>
      <c r="Z9" s="900"/>
      <c r="AA9" s="900"/>
      <c r="AB9" s="900"/>
      <c r="AC9" s="900"/>
      <c r="AD9" s="900"/>
      <c r="AE9" s="900"/>
      <c r="AF9" s="900"/>
      <c r="AG9" s="900"/>
      <c r="AH9" s="900"/>
      <c r="AI9" s="900"/>
      <c r="AJ9" s="900"/>
    </row>
    <row r="10" spans="2:38" s="540" customFormat="1" x14ac:dyDescent="0.15">
      <c r="X10" s="899"/>
      <c r="Y10" s="899"/>
      <c r="Z10" s="899"/>
      <c r="AA10" s="899"/>
      <c r="AB10" s="899"/>
      <c r="AC10" s="899"/>
      <c r="AD10" s="899"/>
      <c r="AE10" s="899"/>
      <c r="AF10" s="899"/>
      <c r="AG10" s="899"/>
      <c r="AH10" s="899"/>
      <c r="AI10" s="899"/>
      <c r="AJ10" s="899"/>
    </row>
    <row r="11" spans="2:38" s="540" customFormat="1" x14ac:dyDescent="0.15">
      <c r="U11" s="899" t="s">
        <v>1302</v>
      </c>
      <c r="V11" s="899"/>
      <c r="W11" s="899"/>
      <c r="X11" s="899"/>
      <c r="Y11" s="899"/>
      <c r="Z11" s="899"/>
      <c r="AA11" s="899"/>
      <c r="AB11" s="899"/>
      <c r="AC11" s="899"/>
      <c r="AD11" s="899"/>
      <c r="AE11" s="899"/>
      <c r="AF11" s="899"/>
      <c r="AG11" s="899"/>
      <c r="AH11" s="899"/>
      <c r="AI11" s="899"/>
      <c r="AJ11" s="899"/>
    </row>
    <row r="12" spans="2:38" s="394" customFormat="1" x14ac:dyDescent="0.4">
      <c r="AA12" s="396"/>
      <c r="AB12" s="243"/>
      <c r="AC12" s="243"/>
      <c r="AD12" s="243"/>
      <c r="AE12" s="243"/>
      <c r="AF12" s="243"/>
      <c r="AG12" s="243"/>
      <c r="AH12" s="243"/>
      <c r="AI12" s="243"/>
      <c r="AJ12" s="243"/>
      <c r="AK12" s="243"/>
    </row>
    <row r="13" spans="2:38" s="394" customFormat="1" x14ac:dyDescent="0.4">
      <c r="C13" s="243" t="s">
        <v>1303</v>
      </c>
      <c r="D13" s="243"/>
    </row>
    <row r="14" spans="2:38" s="540" customFormat="1" ht="12.95" customHeight="1" x14ac:dyDescent="0.15">
      <c r="M14" s="907"/>
      <c r="N14" s="907"/>
      <c r="Y14" s="908" t="s">
        <v>1304</v>
      </c>
      <c r="Z14" s="908"/>
      <c r="AA14" s="908"/>
      <c r="AB14" s="908"/>
      <c r="AC14" s="908"/>
      <c r="AD14" s="908"/>
      <c r="AE14" s="908"/>
      <c r="AF14" s="908"/>
      <c r="AG14" s="908"/>
      <c r="AH14" s="908"/>
      <c r="AI14" s="908"/>
      <c r="AJ14" s="908"/>
      <c r="AK14" s="908"/>
    </row>
    <row r="15" spans="2:38" s="394" customFormat="1" ht="14.25" customHeight="1" x14ac:dyDescent="0.4">
      <c r="B15" s="909" t="s">
        <v>643</v>
      </c>
      <c r="C15" s="912" t="s">
        <v>644</v>
      </c>
      <c r="D15" s="913"/>
      <c r="E15" s="913"/>
      <c r="F15" s="913"/>
      <c r="G15" s="913"/>
      <c r="H15" s="913"/>
      <c r="I15" s="913"/>
      <c r="J15" s="913"/>
      <c r="K15" s="913"/>
      <c r="L15" s="914"/>
      <c r="M15" s="915"/>
      <c r="N15" s="916"/>
      <c r="O15" s="916"/>
      <c r="P15" s="916"/>
      <c r="Q15" s="916"/>
      <c r="R15" s="916"/>
      <c r="S15" s="916"/>
      <c r="T15" s="916"/>
      <c r="U15" s="916"/>
      <c r="V15" s="916"/>
      <c r="W15" s="916"/>
      <c r="X15" s="916"/>
      <c r="Y15" s="916"/>
      <c r="Z15" s="916"/>
      <c r="AA15" s="916"/>
      <c r="AB15" s="916"/>
      <c r="AC15" s="916"/>
      <c r="AD15" s="916"/>
      <c r="AE15" s="916"/>
      <c r="AF15" s="916"/>
      <c r="AG15" s="916"/>
      <c r="AH15" s="916"/>
      <c r="AI15" s="917"/>
      <c r="AJ15" s="917"/>
      <c r="AK15" s="918"/>
    </row>
    <row r="16" spans="2:38" s="394" customFormat="1" ht="14.25" customHeight="1" x14ac:dyDescent="0.4">
      <c r="B16" s="910"/>
      <c r="C16" s="919" t="s">
        <v>645</v>
      </c>
      <c r="D16" s="920"/>
      <c r="E16" s="920"/>
      <c r="F16" s="920"/>
      <c r="G16" s="920"/>
      <c r="H16" s="920"/>
      <c r="I16" s="920"/>
      <c r="J16" s="920"/>
      <c r="K16" s="920"/>
      <c r="L16" s="921"/>
      <c r="M16" s="922"/>
      <c r="N16" s="922"/>
      <c r="O16" s="922"/>
      <c r="P16" s="922"/>
      <c r="Q16" s="922"/>
      <c r="R16" s="922"/>
      <c r="S16" s="922"/>
      <c r="T16" s="922"/>
      <c r="U16" s="922"/>
      <c r="V16" s="922"/>
      <c r="W16" s="922"/>
      <c r="X16" s="922"/>
      <c r="Y16" s="922"/>
      <c r="Z16" s="922"/>
      <c r="AA16" s="922"/>
      <c r="AB16" s="922"/>
      <c r="AC16" s="922"/>
      <c r="AD16" s="922"/>
      <c r="AE16" s="922"/>
      <c r="AF16" s="922"/>
      <c r="AG16" s="922"/>
      <c r="AH16" s="922"/>
      <c r="AI16" s="922"/>
      <c r="AJ16" s="922"/>
      <c r="AK16" s="923"/>
    </row>
    <row r="17" spans="2:37" s="394" customFormat="1" ht="13.5" customHeight="1" x14ac:dyDescent="0.4">
      <c r="B17" s="910"/>
      <c r="C17" s="912" t="s">
        <v>646</v>
      </c>
      <c r="D17" s="913"/>
      <c r="E17" s="913"/>
      <c r="F17" s="913"/>
      <c r="G17" s="913"/>
      <c r="H17" s="913"/>
      <c r="I17" s="913"/>
      <c r="J17" s="913"/>
      <c r="K17" s="913"/>
      <c r="L17" s="924"/>
      <c r="M17" s="931" t="s">
        <v>647</v>
      </c>
      <c r="N17" s="931"/>
      <c r="O17" s="931"/>
      <c r="P17" s="931"/>
      <c r="Q17" s="931"/>
      <c r="R17" s="931"/>
      <c r="S17" s="931"/>
      <c r="T17" s="397" t="s">
        <v>648</v>
      </c>
      <c r="U17" s="931"/>
      <c r="V17" s="931"/>
      <c r="W17" s="931"/>
      <c r="X17" s="397" t="s">
        <v>649</v>
      </c>
      <c r="Y17" s="931"/>
      <c r="Z17" s="931"/>
      <c r="AA17" s="931"/>
      <c r="AB17" s="931"/>
      <c r="AC17" s="931"/>
      <c r="AD17" s="931"/>
      <c r="AE17" s="931"/>
      <c r="AF17" s="931"/>
      <c r="AG17" s="931"/>
      <c r="AH17" s="931"/>
      <c r="AI17" s="931"/>
      <c r="AJ17" s="931"/>
      <c r="AK17" s="935"/>
    </row>
    <row r="18" spans="2:37" s="394" customFormat="1" ht="13.5" customHeight="1" x14ac:dyDescent="0.4">
      <c r="B18" s="910"/>
      <c r="C18" s="925"/>
      <c r="D18" s="926"/>
      <c r="E18" s="926"/>
      <c r="F18" s="926"/>
      <c r="G18" s="926"/>
      <c r="H18" s="926"/>
      <c r="I18" s="926"/>
      <c r="J18" s="926"/>
      <c r="K18" s="926"/>
      <c r="L18" s="927"/>
      <c r="M18" s="936" t="s">
        <v>650</v>
      </c>
      <c r="N18" s="936"/>
      <c r="O18" s="936"/>
      <c r="P18" s="936"/>
      <c r="Q18" s="398" t="s">
        <v>651</v>
      </c>
      <c r="R18" s="936"/>
      <c r="S18" s="936"/>
      <c r="T18" s="936"/>
      <c r="U18" s="936"/>
      <c r="V18" s="936" t="s">
        <v>652</v>
      </c>
      <c r="W18" s="936"/>
      <c r="X18" s="936"/>
      <c r="Y18" s="936"/>
      <c r="Z18" s="936"/>
      <c r="AA18" s="936"/>
      <c r="AB18" s="936"/>
      <c r="AC18" s="936"/>
      <c r="AD18" s="936"/>
      <c r="AE18" s="936"/>
      <c r="AF18" s="936"/>
      <c r="AG18" s="936"/>
      <c r="AH18" s="936"/>
      <c r="AI18" s="936"/>
      <c r="AJ18" s="936"/>
      <c r="AK18" s="937"/>
    </row>
    <row r="19" spans="2:37" s="394" customFormat="1" ht="13.5" customHeight="1" x14ac:dyDescent="0.4">
      <c r="B19" s="910"/>
      <c r="C19" s="928"/>
      <c r="D19" s="929"/>
      <c r="E19" s="929"/>
      <c r="F19" s="929"/>
      <c r="G19" s="929"/>
      <c r="H19" s="929"/>
      <c r="I19" s="929"/>
      <c r="J19" s="929"/>
      <c r="K19" s="929"/>
      <c r="L19" s="930"/>
      <c r="M19" s="932" t="s">
        <v>653</v>
      </c>
      <c r="N19" s="932"/>
      <c r="O19" s="932"/>
      <c r="P19" s="932"/>
      <c r="Q19" s="932"/>
      <c r="R19" s="932"/>
      <c r="S19" s="932"/>
      <c r="T19" s="932"/>
      <c r="U19" s="932"/>
      <c r="V19" s="932"/>
      <c r="W19" s="932"/>
      <c r="X19" s="932"/>
      <c r="Y19" s="932"/>
      <c r="Z19" s="932"/>
      <c r="AA19" s="932"/>
      <c r="AB19" s="932"/>
      <c r="AC19" s="932"/>
      <c r="AD19" s="932"/>
      <c r="AE19" s="932"/>
      <c r="AF19" s="932"/>
      <c r="AG19" s="932"/>
      <c r="AH19" s="932"/>
      <c r="AI19" s="932"/>
      <c r="AJ19" s="932"/>
      <c r="AK19" s="933"/>
    </row>
    <row r="20" spans="2:37" s="394" customFormat="1" ht="14.25" customHeight="1" x14ac:dyDescent="0.4">
      <c r="B20" s="910"/>
      <c r="C20" s="919" t="s">
        <v>654</v>
      </c>
      <c r="D20" s="920"/>
      <c r="E20" s="920"/>
      <c r="F20" s="920"/>
      <c r="G20" s="920"/>
      <c r="H20" s="920"/>
      <c r="I20" s="920"/>
      <c r="J20" s="920"/>
      <c r="K20" s="920"/>
      <c r="L20" s="921"/>
      <c r="M20" s="902" t="s">
        <v>280</v>
      </c>
      <c r="N20" s="902"/>
      <c r="O20" s="902"/>
      <c r="P20" s="902"/>
      <c r="Q20" s="903"/>
      <c r="R20" s="904"/>
      <c r="S20" s="905"/>
      <c r="T20" s="905"/>
      <c r="U20" s="905"/>
      <c r="V20" s="905"/>
      <c r="W20" s="905"/>
      <c r="X20" s="905"/>
      <c r="Y20" s="905"/>
      <c r="Z20" s="905"/>
      <c r="AA20" s="906"/>
      <c r="AB20" s="934" t="s">
        <v>281</v>
      </c>
      <c r="AC20" s="931"/>
      <c r="AD20" s="931"/>
      <c r="AE20" s="931"/>
      <c r="AF20" s="935"/>
      <c r="AG20" s="904"/>
      <c r="AH20" s="905"/>
      <c r="AI20" s="905"/>
      <c r="AJ20" s="905"/>
      <c r="AK20" s="906"/>
    </row>
    <row r="21" spans="2:37" ht="14.25" customHeight="1" x14ac:dyDescent="0.15">
      <c r="B21" s="910"/>
      <c r="C21" s="938" t="s">
        <v>655</v>
      </c>
      <c r="D21" s="939"/>
      <c r="E21" s="939"/>
      <c r="F21" s="939"/>
      <c r="G21" s="939"/>
      <c r="H21" s="939"/>
      <c r="I21" s="939"/>
      <c r="J21" s="939"/>
      <c r="K21" s="939"/>
      <c r="L21" s="940"/>
      <c r="M21" s="941"/>
      <c r="N21" s="941"/>
      <c r="O21" s="941"/>
      <c r="P21" s="941"/>
      <c r="Q21" s="941"/>
      <c r="R21" s="941"/>
      <c r="S21" s="941"/>
      <c r="T21" s="941"/>
      <c r="U21" s="942"/>
      <c r="V21" s="901" t="s">
        <v>656</v>
      </c>
      <c r="W21" s="902"/>
      <c r="X21" s="902"/>
      <c r="Y21" s="902"/>
      <c r="Z21" s="902"/>
      <c r="AA21" s="903"/>
      <c r="AB21" s="943"/>
      <c r="AC21" s="941"/>
      <c r="AD21" s="941"/>
      <c r="AE21" s="941"/>
      <c r="AF21" s="941"/>
      <c r="AG21" s="941"/>
      <c r="AH21" s="941"/>
      <c r="AI21" s="941"/>
      <c r="AJ21" s="941"/>
      <c r="AK21" s="942"/>
    </row>
    <row r="22" spans="2:37" ht="14.25" customHeight="1" x14ac:dyDescent="0.15">
      <c r="B22" s="910"/>
      <c r="C22" s="944" t="s">
        <v>282</v>
      </c>
      <c r="D22" s="945"/>
      <c r="E22" s="945"/>
      <c r="F22" s="945"/>
      <c r="G22" s="945"/>
      <c r="H22" s="945"/>
      <c r="I22" s="945"/>
      <c r="J22" s="945"/>
      <c r="K22" s="945"/>
      <c r="L22" s="946"/>
      <c r="M22" s="902" t="s">
        <v>283</v>
      </c>
      <c r="N22" s="902"/>
      <c r="O22" s="902"/>
      <c r="P22" s="902"/>
      <c r="Q22" s="903"/>
      <c r="R22" s="947"/>
      <c r="S22" s="948"/>
      <c r="T22" s="948"/>
      <c r="U22" s="948"/>
      <c r="V22" s="948"/>
      <c r="W22" s="948"/>
      <c r="X22" s="948"/>
      <c r="Y22" s="948"/>
      <c r="Z22" s="948"/>
      <c r="AA22" s="949"/>
      <c r="AB22" s="941" t="s">
        <v>284</v>
      </c>
      <c r="AC22" s="941"/>
      <c r="AD22" s="941"/>
      <c r="AE22" s="941"/>
      <c r="AF22" s="942"/>
      <c r="AG22" s="947"/>
      <c r="AH22" s="948"/>
      <c r="AI22" s="948"/>
      <c r="AJ22" s="948"/>
      <c r="AK22" s="949"/>
    </row>
    <row r="23" spans="2:37" ht="13.5" customHeight="1" x14ac:dyDescent="0.15">
      <c r="B23" s="910"/>
      <c r="C23" s="912" t="s">
        <v>285</v>
      </c>
      <c r="D23" s="913"/>
      <c r="E23" s="913"/>
      <c r="F23" s="913"/>
      <c r="G23" s="913"/>
      <c r="H23" s="913"/>
      <c r="I23" s="913"/>
      <c r="J23" s="913"/>
      <c r="K23" s="913"/>
      <c r="L23" s="924"/>
      <c r="M23" s="931" t="s">
        <v>647</v>
      </c>
      <c r="N23" s="931"/>
      <c r="O23" s="931"/>
      <c r="P23" s="931"/>
      <c r="Q23" s="931"/>
      <c r="R23" s="931"/>
      <c r="S23" s="931"/>
      <c r="T23" s="397" t="s">
        <v>648</v>
      </c>
      <c r="U23" s="931"/>
      <c r="V23" s="931"/>
      <c r="W23" s="931"/>
      <c r="X23" s="397" t="s">
        <v>649</v>
      </c>
      <c r="Y23" s="931"/>
      <c r="Z23" s="931"/>
      <c r="AA23" s="931"/>
      <c r="AB23" s="931"/>
      <c r="AC23" s="931"/>
      <c r="AD23" s="931"/>
      <c r="AE23" s="931"/>
      <c r="AF23" s="931"/>
      <c r="AG23" s="931"/>
      <c r="AH23" s="931"/>
      <c r="AI23" s="931"/>
      <c r="AJ23" s="931"/>
      <c r="AK23" s="935"/>
    </row>
    <row r="24" spans="2:37" ht="14.25" customHeight="1" x14ac:dyDescent="0.15">
      <c r="B24" s="910"/>
      <c r="C24" s="925"/>
      <c r="D24" s="926"/>
      <c r="E24" s="926"/>
      <c r="F24" s="926"/>
      <c r="G24" s="926"/>
      <c r="H24" s="926"/>
      <c r="I24" s="926"/>
      <c r="J24" s="926"/>
      <c r="K24" s="926"/>
      <c r="L24" s="927"/>
      <c r="M24" s="936" t="s">
        <v>650</v>
      </c>
      <c r="N24" s="936"/>
      <c r="O24" s="936"/>
      <c r="P24" s="936"/>
      <c r="Q24" s="398" t="s">
        <v>651</v>
      </c>
      <c r="R24" s="936"/>
      <c r="S24" s="936"/>
      <c r="T24" s="936"/>
      <c r="U24" s="936"/>
      <c r="V24" s="936" t="s">
        <v>652</v>
      </c>
      <c r="W24" s="936"/>
      <c r="X24" s="936"/>
      <c r="Y24" s="936"/>
      <c r="Z24" s="936"/>
      <c r="AA24" s="936"/>
      <c r="AB24" s="936"/>
      <c r="AC24" s="936"/>
      <c r="AD24" s="936"/>
      <c r="AE24" s="936"/>
      <c r="AF24" s="936"/>
      <c r="AG24" s="936"/>
      <c r="AH24" s="936"/>
      <c r="AI24" s="936"/>
      <c r="AJ24" s="936"/>
      <c r="AK24" s="937"/>
    </row>
    <row r="25" spans="2:37" x14ac:dyDescent="0.15">
      <c r="B25" s="911"/>
      <c r="C25" s="928"/>
      <c r="D25" s="929"/>
      <c r="E25" s="929"/>
      <c r="F25" s="929"/>
      <c r="G25" s="929"/>
      <c r="H25" s="929"/>
      <c r="I25" s="929"/>
      <c r="J25" s="929"/>
      <c r="K25" s="929"/>
      <c r="L25" s="930"/>
      <c r="M25" s="932"/>
      <c r="N25" s="932"/>
      <c r="O25" s="932"/>
      <c r="P25" s="932"/>
      <c r="Q25" s="932"/>
      <c r="R25" s="932"/>
      <c r="S25" s="932"/>
      <c r="T25" s="932"/>
      <c r="U25" s="932"/>
      <c r="V25" s="932"/>
      <c r="W25" s="932"/>
      <c r="X25" s="932"/>
      <c r="Y25" s="932"/>
      <c r="Z25" s="932"/>
      <c r="AA25" s="932"/>
      <c r="AB25" s="932"/>
      <c r="AC25" s="932"/>
      <c r="AD25" s="932"/>
      <c r="AE25" s="932"/>
      <c r="AF25" s="932"/>
      <c r="AG25" s="932"/>
      <c r="AH25" s="932"/>
      <c r="AI25" s="932"/>
      <c r="AJ25" s="932"/>
      <c r="AK25" s="933"/>
    </row>
    <row r="26" spans="2:37" ht="13.5" customHeight="1" x14ac:dyDescent="0.15">
      <c r="B26" s="950" t="s">
        <v>657</v>
      </c>
      <c r="C26" s="912" t="s">
        <v>658</v>
      </c>
      <c r="D26" s="913"/>
      <c r="E26" s="913"/>
      <c r="F26" s="913"/>
      <c r="G26" s="913"/>
      <c r="H26" s="913"/>
      <c r="I26" s="913"/>
      <c r="J26" s="913"/>
      <c r="K26" s="913"/>
      <c r="L26" s="924"/>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53"/>
    </row>
    <row r="27" spans="2:37" ht="13.5" customHeight="1" x14ac:dyDescent="0.15">
      <c r="B27" s="951"/>
      <c r="C27" s="928" t="s">
        <v>659</v>
      </c>
      <c r="D27" s="929"/>
      <c r="E27" s="929"/>
      <c r="F27" s="929"/>
      <c r="G27" s="929"/>
      <c r="H27" s="929"/>
      <c r="I27" s="929"/>
      <c r="J27" s="929"/>
      <c r="K27" s="929"/>
      <c r="L27" s="930"/>
      <c r="M27" s="922"/>
      <c r="N27" s="922"/>
      <c r="O27" s="922"/>
      <c r="P27" s="922"/>
      <c r="Q27" s="922"/>
      <c r="R27" s="922"/>
      <c r="S27" s="922"/>
      <c r="T27" s="922"/>
      <c r="U27" s="922"/>
      <c r="V27" s="922"/>
      <c r="W27" s="922"/>
      <c r="X27" s="922"/>
      <c r="Y27" s="922"/>
      <c r="Z27" s="922"/>
      <c r="AA27" s="922"/>
      <c r="AB27" s="922"/>
      <c r="AC27" s="922"/>
      <c r="AD27" s="922"/>
      <c r="AE27" s="922"/>
      <c r="AF27" s="922"/>
      <c r="AG27" s="922"/>
      <c r="AH27" s="922"/>
      <c r="AI27" s="922"/>
      <c r="AJ27" s="922"/>
      <c r="AK27" s="923"/>
    </row>
    <row r="28" spans="2:37" ht="13.5" customHeight="1" x14ac:dyDescent="0.15">
      <c r="B28" s="951"/>
      <c r="C28" s="912" t="s">
        <v>660</v>
      </c>
      <c r="D28" s="913"/>
      <c r="E28" s="913"/>
      <c r="F28" s="913"/>
      <c r="G28" s="913"/>
      <c r="H28" s="913"/>
      <c r="I28" s="913"/>
      <c r="J28" s="913"/>
      <c r="K28" s="913"/>
      <c r="L28" s="924"/>
      <c r="M28" s="931" t="s">
        <v>647</v>
      </c>
      <c r="N28" s="931"/>
      <c r="O28" s="931"/>
      <c r="P28" s="931"/>
      <c r="Q28" s="931"/>
      <c r="R28" s="931"/>
      <c r="S28" s="931"/>
      <c r="T28" s="397" t="s">
        <v>648</v>
      </c>
      <c r="U28" s="931"/>
      <c r="V28" s="931"/>
      <c r="W28" s="931"/>
      <c r="X28" s="397" t="s">
        <v>649</v>
      </c>
      <c r="Y28" s="931"/>
      <c r="Z28" s="931"/>
      <c r="AA28" s="931"/>
      <c r="AB28" s="931"/>
      <c r="AC28" s="931"/>
      <c r="AD28" s="931"/>
      <c r="AE28" s="931"/>
      <c r="AF28" s="931"/>
      <c r="AG28" s="931"/>
      <c r="AH28" s="931"/>
      <c r="AI28" s="931"/>
      <c r="AJ28" s="931"/>
      <c r="AK28" s="935"/>
    </row>
    <row r="29" spans="2:37" ht="14.25" customHeight="1" x14ac:dyDescent="0.15">
      <c r="B29" s="951"/>
      <c r="C29" s="925"/>
      <c r="D29" s="926"/>
      <c r="E29" s="926"/>
      <c r="F29" s="926"/>
      <c r="G29" s="926"/>
      <c r="H29" s="926"/>
      <c r="I29" s="926"/>
      <c r="J29" s="926"/>
      <c r="K29" s="926"/>
      <c r="L29" s="927"/>
      <c r="M29" s="936" t="s">
        <v>650</v>
      </c>
      <c r="N29" s="936"/>
      <c r="O29" s="936"/>
      <c r="P29" s="936"/>
      <c r="Q29" s="398" t="s">
        <v>651</v>
      </c>
      <c r="R29" s="936"/>
      <c r="S29" s="936"/>
      <c r="T29" s="936"/>
      <c r="U29" s="936"/>
      <c r="V29" s="936" t="s">
        <v>652</v>
      </c>
      <c r="W29" s="936"/>
      <c r="X29" s="936"/>
      <c r="Y29" s="936"/>
      <c r="Z29" s="936"/>
      <c r="AA29" s="936"/>
      <c r="AB29" s="936"/>
      <c r="AC29" s="936"/>
      <c r="AD29" s="936"/>
      <c r="AE29" s="936"/>
      <c r="AF29" s="936"/>
      <c r="AG29" s="936"/>
      <c r="AH29" s="936"/>
      <c r="AI29" s="936"/>
      <c r="AJ29" s="936"/>
      <c r="AK29" s="937"/>
    </row>
    <row r="30" spans="2:37" x14ac:dyDescent="0.15">
      <c r="B30" s="951"/>
      <c r="C30" s="928"/>
      <c r="D30" s="929"/>
      <c r="E30" s="929"/>
      <c r="F30" s="929"/>
      <c r="G30" s="929"/>
      <c r="H30" s="929"/>
      <c r="I30" s="929"/>
      <c r="J30" s="929"/>
      <c r="K30" s="929"/>
      <c r="L30" s="930"/>
      <c r="M30" s="932"/>
      <c r="N30" s="932"/>
      <c r="O30" s="932"/>
      <c r="P30" s="932"/>
      <c r="Q30" s="932"/>
      <c r="R30" s="932"/>
      <c r="S30" s="932"/>
      <c r="T30" s="932"/>
      <c r="U30" s="932"/>
      <c r="V30" s="932"/>
      <c r="W30" s="932"/>
      <c r="X30" s="932"/>
      <c r="Y30" s="932"/>
      <c r="Z30" s="932"/>
      <c r="AA30" s="932"/>
      <c r="AB30" s="932"/>
      <c r="AC30" s="932"/>
      <c r="AD30" s="932"/>
      <c r="AE30" s="932"/>
      <c r="AF30" s="932"/>
      <c r="AG30" s="932"/>
      <c r="AH30" s="932"/>
      <c r="AI30" s="932"/>
      <c r="AJ30" s="932"/>
      <c r="AK30" s="933"/>
    </row>
    <row r="31" spans="2:37" ht="14.25" customHeight="1" x14ac:dyDescent="0.15">
      <c r="B31" s="951"/>
      <c r="C31" s="919" t="s">
        <v>654</v>
      </c>
      <c r="D31" s="920"/>
      <c r="E31" s="920"/>
      <c r="F31" s="920"/>
      <c r="G31" s="920"/>
      <c r="H31" s="920"/>
      <c r="I31" s="920"/>
      <c r="J31" s="920"/>
      <c r="K31" s="920"/>
      <c r="L31" s="921"/>
      <c r="M31" s="902" t="s">
        <v>280</v>
      </c>
      <c r="N31" s="902"/>
      <c r="O31" s="902"/>
      <c r="P31" s="902"/>
      <c r="Q31" s="903"/>
      <c r="R31" s="904"/>
      <c r="S31" s="905"/>
      <c r="T31" s="905"/>
      <c r="U31" s="905"/>
      <c r="V31" s="905"/>
      <c r="W31" s="905"/>
      <c r="X31" s="905"/>
      <c r="Y31" s="905"/>
      <c r="Z31" s="905"/>
      <c r="AA31" s="906"/>
      <c r="AB31" s="934" t="s">
        <v>281</v>
      </c>
      <c r="AC31" s="931"/>
      <c r="AD31" s="931"/>
      <c r="AE31" s="931"/>
      <c r="AF31" s="935"/>
      <c r="AG31" s="904"/>
      <c r="AH31" s="905"/>
      <c r="AI31" s="905"/>
      <c r="AJ31" s="905"/>
      <c r="AK31" s="906"/>
    </row>
    <row r="32" spans="2:37" ht="13.5" customHeight="1" x14ac:dyDescent="0.15">
      <c r="B32" s="951"/>
      <c r="C32" s="954" t="s">
        <v>661</v>
      </c>
      <c r="D32" s="955"/>
      <c r="E32" s="955"/>
      <c r="F32" s="955"/>
      <c r="G32" s="955"/>
      <c r="H32" s="955"/>
      <c r="I32" s="955"/>
      <c r="J32" s="955"/>
      <c r="K32" s="955"/>
      <c r="L32" s="956"/>
      <c r="M32" s="931" t="s">
        <v>647</v>
      </c>
      <c r="N32" s="931"/>
      <c r="O32" s="931"/>
      <c r="P32" s="931"/>
      <c r="Q32" s="931"/>
      <c r="R32" s="931"/>
      <c r="S32" s="931"/>
      <c r="T32" s="397" t="s">
        <v>648</v>
      </c>
      <c r="U32" s="931"/>
      <c r="V32" s="931"/>
      <c r="W32" s="931"/>
      <c r="X32" s="397" t="s">
        <v>649</v>
      </c>
      <c r="Y32" s="931"/>
      <c r="Z32" s="931"/>
      <c r="AA32" s="931"/>
      <c r="AB32" s="931"/>
      <c r="AC32" s="931"/>
      <c r="AD32" s="931"/>
      <c r="AE32" s="931"/>
      <c r="AF32" s="931"/>
      <c r="AG32" s="931"/>
      <c r="AH32" s="931"/>
      <c r="AI32" s="931"/>
      <c r="AJ32" s="931"/>
      <c r="AK32" s="935"/>
    </row>
    <row r="33" spans="1:37" ht="14.25" customHeight="1" x14ac:dyDescent="0.15">
      <c r="B33" s="951"/>
      <c r="C33" s="957"/>
      <c r="D33" s="958"/>
      <c r="E33" s="958"/>
      <c r="F33" s="958"/>
      <c r="G33" s="958"/>
      <c r="H33" s="958"/>
      <c r="I33" s="958"/>
      <c r="J33" s="958"/>
      <c r="K33" s="958"/>
      <c r="L33" s="959"/>
      <c r="M33" s="936" t="s">
        <v>650</v>
      </c>
      <c r="N33" s="936"/>
      <c r="O33" s="936"/>
      <c r="P33" s="936"/>
      <c r="Q33" s="398" t="s">
        <v>651</v>
      </c>
      <c r="R33" s="936"/>
      <c r="S33" s="936"/>
      <c r="T33" s="936"/>
      <c r="U33" s="936"/>
      <c r="V33" s="936" t="s">
        <v>652</v>
      </c>
      <c r="W33" s="936"/>
      <c r="X33" s="936"/>
      <c r="Y33" s="936"/>
      <c r="Z33" s="936"/>
      <c r="AA33" s="936"/>
      <c r="AB33" s="936"/>
      <c r="AC33" s="936"/>
      <c r="AD33" s="936"/>
      <c r="AE33" s="936"/>
      <c r="AF33" s="936"/>
      <c r="AG33" s="936"/>
      <c r="AH33" s="936"/>
      <c r="AI33" s="936"/>
      <c r="AJ33" s="936"/>
      <c r="AK33" s="937"/>
    </row>
    <row r="34" spans="1:37" x14ac:dyDescent="0.15">
      <c r="B34" s="951"/>
      <c r="C34" s="960"/>
      <c r="D34" s="961"/>
      <c r="E34" s="961"/>
      <c r="F34" s="961"/>
      <c r="G34" s="961"/>
      <c r="H34" s="961"/>
      <c r="I34" s="961"/>
      <c r="J34" s="961"/>
      <c r="K34" s="961"/>
      <c r="L34" s="962"/>
      <c r="M34" s="932"/>
      <c r="N34" s="932"/>
      <c r="O34" s="932"/>
      <c r="P34" s="932"/>
      <c r="Q34" s="932"/>
      <c r="R34" s="932"/>
      <c r="S34" s="932"/>
      <c r="T34" s="932"/>
      <c r="U34" s="932"/>
      <c r="V34" s="932"/>
      <c r="W34" s="932"/>
      <c r="X34" s="932"/>
      <c r="Y34" s="932"/>
      <c r="Z34" s="932"/>
      <c r="AA34" s="932"/>
      <c r="AB34" s="932"/>
      <c r="AC34" s="932"/>
      <c r="AD34" s="932"/>
      <c r="AE34" s="932"/>
      <c r="AF34" s="932"/>
      <c r="AG34" s="932"/>
      <c r="AH34" s="932"/>
      <c r="AI34" s="932"/>
      <c r="AJ34" s="932"/>
      <c r="AK34" s="933"/>
    </row>
    <row r="35" spans="1:37" ht="14.25" customHeight="1" x14ac:dyDescent="0.15">
      <c r="B35" s="951"/>
      <c r="C35" s="919" t="s">
        <v>654</v>
      </c>
      <c r="D35" s="920"/>
      <c r="E35" s="920"/>
      <c r="F35" s="920"/>
      <c r="G35" s="920"/>
      <c r="H35" s="920"/>
      <c r="I35" s="920"/>
      <c r="J35" s="920"/>
      <c r="K35" s="920"/>
      <c r="L35" s="921"/>
      <c r="M35" s="902" t="s">
        <v>280</v>
      </c>
      <c r="N35" s="902"/>
      <c r="O35" s="902"/>
      <c r="P35" s="902"/>
      <c r="Q35" s="903"/>
      <c r="R35" s="904"/>
      <c r="S35" s="905"/>
      <c r="T35" s="905"/>
      <c r="U35" s="905"/>
      <c r="V35" s="905"/>
      <c r="W35" s="905"/>
      <c r="X35" s="905"/>
      <c r="Y35" s="905"/>
      <c r="Z35" s="905"/>
      <c r="AA35" s="906"/>
      <c r="AB35" s="934" t="s">
        <v>281</v>
      </c>
      <c r="AC35" s="931"/>
      <c r="AD35" s="931"/>
      <c r="AE35" s="931"/>
      <c r="AF35" s="935"/>
      <c r="AG35" s="904"/>
      <c r="AH35" s="905"/>
      <c r="AI35" s="905"/>
      <c r="AJ35" s="905"/>
      <c r="AK35" s="906"/>
    </row>
    <row r="36" spans="1:37" ht="14.25" customHeight="1" x14ac:dyDescent="0.15">
      <c r="B36" s="951"/>
      <c r="C36" s="919" t="s">
        <v>286</v>
      </c>
      <c r="D36" s="920"/>
      <c r="E36" s="920"/>
      <c r="F36" s="920"/>
      <c r="G36" s="920"/>
      <c r="H36" s="920"/>
      <c r="I36" s="920"/>
      <c r="J36" s="920"/>
      <c r="K36" s="920"/>
      <c r="L36" s="921"/>
      <c r="M36" s="945"/>
      <c r="N36" s="945"/>
      <c r="O36" s="945"/>
      <c r="P36" s="945"/>
      <c r="Q36" s="945"/>
      <c r="R36" s="945"/>
      <c r="S36" s="945"/>
      <c r="T36" s="945"/>
      <c r="U36" s="945"/>
      <c r="V36" s="945"/>
      <c r="W36" s="945"/>
      <c r="X36" s="945"/>
      <c r="Y36" s="945"/>
      <c r="Z36" s="945"/>
      <c r="AA36" s="945"/>
      <c r="AB36" s="945"/>
      <c r="AC36" s="945"/>
      <c r="AD36" s="945"/>
      <c r="AE36" s="945"/>
      <c r="AF36" s="945"/>
      <c r="AG36" s="945"/>
      <c r="AH36" s="945"/>
      <c r="AI36" s="945"/>
      <c r="AJ36" s="945"/>
      <c r="AK36" s="946"/>
    </row>
    <row r="37" spans="1:37" ht="13.5" customHeight="1" x14ac:dyDescent="0.15">
      <c r="B37" s="951"/>
      <c r="C37" s="912" t="s">
        <v>287</v>
      </c>
      <c r="D37" s="913"/>
      <c r="E37" s="913"/>
      <c r="F37" s="913"/>
      <c r="G37" s="913"/>
      <c r="H37" s="913"/>
      <c r="I37" s="913"/>
      <c r="J37" s="913"/>
      <c r="K37" s="913"/>
      <c r="L37" s="924"/>
      <c r="M37" s="931" t="s">
        <v>647</v>
      </c>
      <c r="N37" s="931"/>
      <c r="O37" s="931"/>
      <c r="P37" s="931"/>
      <c r="Q37" s="931"/>
      <c r="R37" s="931"/>
      <c r="S37" s="931"/>
      <c r="T37" s="397" t="s">
        <v>648</v>
      </c>
      <c r="U37" s="931"/>
      <c r="V37" s="931"/>
      <c r="W37" s="931"/>
      <c r="X37" s="397" t="s">
        <v>649</v>
      </c>
      <c r="Y37" s="931"/>
      <c r="Z37" s="931"/>
      <c r="AA37" s="931"/>
      <c r="AB37" s="931"/>
      <c r="AC37" s="931"/>
      <c r="AD37" s="931"/>
      <c r="AE37" s="931"/>
      <c r="AF37" s="931"/>
      <c r="AG37" s="931"/>
      <c r="AH37" s="931"/>
      <c r="AI37" s="931"/>
      <c r="AJ37" s="931"/>
      <c r="AK37" s="935"/>
    </row>
    <row r="38" spans="1:37" ht="14.25" customHeight="1" x14ac:dyDescent="0.15">
      <c r="B38" s="951"/>
      <c r="C38" s="925"/>
      <c r="D38" s="926"/>
      <c r="E38" s="926"/>
      <c r="F38" s="926"/>
      <c r="G38" s="926"/>
      <c r="H38" s="926"/>
      <c r="I38" s="926"/>
      <c r="J38" s="926"/>
      <c r="K38" s="926"/>
      <c r="L38" s="927"/>
      <c r="M38" s="936" t="s">
        <v>650</v>
      </c>
      <c r="N38" s="936"/>
      <c r="O38" s="936"/>
      <c r="P38" s="936"/>
      <c r="Q38" s="398" t="s">
        <v>651</v>
      </c>
      <c r="R38" s="936"/>
      <c r="S38" s="936"/>
      <c r="T38" s="936"/>
      <c r="U38" s="936"/>
      <c r="V38" s="936" t="s">
        <v>652</v>
      </c>
      <c r="W38" s="936"/>
      <c r="X38" s="936"/>
      <c r="Y38" s="936"/>
      <c r="Z38" s="936"/>
      <c r="AA38" s="936"/>
      <c r="AB38" s="936"/>
      <c r="AC38" s="936"/>
      <c r="AD38" s="936"/>
      <c r="AE38" s="936"/>
      <c r="AF38" s="936"/>
      <c r="AG38" s="936"/>
      <c r="AH38" s="936"/>
      <c r="AI38" s="936"/>
      <c r="AJ38" s="936"/>
      <c r="AK38" s="937"/>
    </row>
    <row r="39" spans="1:37" x14ac:dyDescent="0.15">
      <c r="B39" s="952"/>
      <c r="C39" s="928"/>
      <c r="D39" s="929"/>
      <c r="E39" s="929"/>
      <c r="F39" s="929"/>
      <c r="G39" s="929"/>
      <c r="H39" s="929"/>
      <c r="I39" s="929"/>
      <c r="J39" s="929"/>
      <c r="K39" s="929"/>
      <c r="L39" s="930"/>
      <c r="M39" s="932"/>
      <c r="N39" s="932"/>
      <c r="O39" s="932"/>
      <c r="P39" s="932"/>
      <c r="Q39" s="932"/>
      <c r="R39" s="932"/>
      <c r="S39" s="932"/>
      <c r="T39" s="932"/>
      <c r="U39" s="932"/>
      <c r="V39" s="932"/>
      <c r="W39" s="932"/>
      <c r="X39" s="932"/>
      <c r="Y39" s="932"/>
      <c r="Z39" s="932"/>
      <c r="AA39" s="932"/>
      <c r="AB39" s="932"/>
      <c r="AC39" s="932"/>
      <c r="AD39" s="932"/>
      <c r="AE39" s="932"/>
      <c r="AF39" s="932"/>
      <c r="AG39" s="932"/>
      <c r="AH39" s="932"/>
      <c r="AI39" s="932"/>
      <c r="AJ39" s="932"/>
      <c r="AK39" s="933"/>
    </row>
    <row r="40" spans="1:37" ht="13.5" customHeight="1" x14ac:dyDescent="0.15">
      <c r="B40" s="963" t="s">
        <v>662</v>
      </c>
      <c r="C40" s="964" t="s">
        <v>663</v>
      </c>
      <c r="D40" s="965"/>
      <c r="E40" s="965"/>
      <c r="F40" s="965"/>
      <c r="G40" s="965"/>
      <c r="H40" s="965"/>
      <c r="I40" s="965"/>
      <c r="J40" s="965"/>
      <c r="K40" s="965"/>
      <c r="L40" s="965"/>
      <c r="M40" s="968" t="s">
        <v>664</v>
      </c>
      <c r="N40" s="942"/>
      <c r="O40" s="971" t="s">
        <v>1305</v>
      </c>
      <c r="P40" s="972"/>
      <c r="Q40" s="973"/>
      <c r="R40" s="904" t="s">
        <v>665</v>
      </c>
      <c r="S40" s="905"/>
      <c r="T40" s="905"/>
      <c r="U40" s="905"/>
      <c r="V40" s="905"/>
      <c r="W40" s="905"/>
      <c r="X40" s="905"/>
      <c r="Y40" s="905"/>
      <c r="Z40" s="906"/>
      <c r="AA40" s="971" t="s">
        <v>666</v>
      </c>
      <c r="AB40" s="972"/>
      <c r="AC40" s="972"/>
      <c r="AD40" s="972"/>
      <c r="AE40" s="972"/>
      <c r="AF40" s="973"/>
      <c r="AG40" s="971" t="s">
        <v>667</v>
      </c>
      <c r="AH40" s="972"/>
      <c r="AI40" s="972"/>
      <c r="AJ40" s="972"/>
      <c r="AK40" s="973"/>
    </row>
    <row r="41" spans="1:37" ht="14.25" customHeight="1" x14ac:dyDescent="0.15">
      <c r="A41" s="400"/>
      <c r="B41" s="951"/>
      <c r="C41" s="966"/>
      <c r="D41" s="967"/>
      <c r="E41" s="967"/>
      <c r="F41" s="967"/>
      <c r="G41" s="967"/>
      <c r="H41" s="967"/>
      <c r="I41" s="967"/>
      <c r="J41" s="967"/>
      <c r="K41" s="967"/>
      <c r="L41" s="967"/>
      <c r="M41" s="969"/>
      <c r="N41" s="970"/>
      <c r="O41" s="984" t="s">
        <v>1306</v>
      </c>
      <c r="P41" s="985"/>
      <c r="Q41" s="986"/>
      <c r="R41" s="974"/>
      <c r="S41" s="975"/>
      <c r="T41" s="975"/>
      <c r="U41" s="975"/>
      <c r="V41" s="975"/>
      <c r="W41" s="975"/>
      <c r="X41" s="975"/>
      <c r="Y41" s="975"/>
      <c r="Z41" s="976"/>
      <c r="AA41" s="984" t="s">
        <v>668</v>
      </c>
      <c r="AB41" s="985"/>
      <c r="AC41" s="985"/>
      <c r="AD41" s="985"/>
      <c r="AE41" s="985"/>
      <c r="AF41" s="986"/>
      <c r="AG41" s="987" t="s">
        <v>669</v>
      </c>
      <c r="AH41" s="988"/>
      <c r="AI41" s="988"/>
      <c r="AJ41" s="988"/>
      <c r="AK41" s="989"/>
    </row>
    <row r="42" spans="1:37" ht="14.25" customHeight="1" x14ac:dyDescent="0.15">
      <c r="B42" s="951"/>
      <c r="C42" s="910" t="s">
        <v>670</v>
      </c>
      <c r="D42" s="402"/>
      <c r="E42" s="981" t="s">
        <v>671</v>
      </c>
      <c r="F42" s="981"/>
      <c r="G42" s="981"/>
      <c r="H42" s="981"/>
      <c r="I42" s="981"/>
      <c r="J42" s="981"/>
      <c r="K42" s="981"/>
      <c r="L42" s="981"/>
      <c r="M42" s="968"/>
      <c r="N42" s="983"/>
      <c r="O42" s="990"/>
      <c r="P42" s="991"/>
      <c r="Q42" s="992"/>
      <c r="R42" s="403" t="s">
        <v>425</v>
      </c>
      <c r="S42" s="977" t="s">
        <v>672</v>
      </c>
      <c r="T42" s="977"/>
      <c r="U42" s="404" t="s">
        <v>425</v>
      </c>
      <c r="V42" s="977" t="s">
        <v>673</v>
      </c>
      <c r="W42" s="977"/>
      <c r="X42" s="404" t="s">
        <v>425</v>
      </c>
      <c r="Y42" s="977" t="s">
        <v>674</v>
      </c>
      <c r="Z42" s="977"/>
      <c r="AA42" s="978"/>
      <c r="AB42" s="979"/>
      <c r="AC42" s="979"/>
      <c r="AD42" s="979"/>
      <c r="AE42" s="979"/>
      <c r="AF42" s="980"/>
      <c r="AG42" s="979"/>
      <c r="AH42" s="979"/>
      <c r="AI42" s="979"/>
      <c r="AJ42" s="979"/>
      <c r="AK42" s="980"/>
    </row>
    <row r="43" spans="1:37" ht="14.25" customHeight="1" x14ac:dyDescent="0.15">
      <c r="B43" s="951"/>
      <c r="C43" s="910"/>
      <c r="D43" s="402"/>
      <c r="E43" s="981" t="s">
        <v>675</v>
      </c>
      <c r="F43" s="982"/>
      <c r="G43" s="982"/>
      <c r="H43" s="982"/>
      <c r="I43" s="982"/>
      <c r="J43" s="982"/>
      <c r="K43" s="982"/>
      <c r="L43" s="982"/>
      <c r="M43" s="968"/>
      <c r="N43" s="983"/>
      <c r="O43" s="990"/>
      <c r="P43" s="991"/>
      <c r="Q43" s="992"/>
      <c r="R43" s="403" t="s">
        <v>425</v>
      </c>
      <c r="S43" s="977" t="s">
        <v>672</v>
      </c>
      <c r="T43" s="977"/>
      <c r="U43" s="404" t="s">
        <v>425</v>
      </c>
      <c r="V43" s="977" t="s">
        <v>673</v>
      </c>
      <c r="W43" s="977"/>
      <c r="X43" s="404" t="s">
        <v>425</v>
      </c>
      <c r="Y43" s="977" t="s">
        <v>674</v>
      </c>
      <c r="Z43" s="977"/>
      <c r="AA43" s="978"/>
      <c r="AB43" s="979"/>
      <c r="AC43" s="979"/>
      <c r="AD43" s="979"/>
      <c r="AE43" s="979"/>
      <c r="AF43" s="980"/>
      <c r="AG43" s="979"/>
      <c r="AH43" s="979"/>
      <c r="AI43" s="979"/>
      <c r="AJ43" s="979"/>
      <c r="AK43" s="980"/>
    </row>
    <row r="44" spans="1:37" ht="14.25" customHeight="1" x14ac:dyDescent="0.15">
      <c r="B44" s="951"/>
      <c r="C44" s="910"/>
      <c r="D44" s="402"/>
      <c r="E44" s="981" t="s">
        <v>676</v>
      </c>
      <c r="F44" s="982"/>
      <c r="G44" s="982"/>
      <c r="H44" s="982"/>
      <c r="I44" s="982"/>
      <c r="J44" s="982"/>
      <c r="K44" s="982"/>
      <c r="L44" s="982"/>
      <c r="M44" s="968"/>
      <c r="N44" s="983"/>
      <c r="O44" s="990"/>
      <c r="P44" s="991"/>
      <c r="Q44" s="992"/>
      <c r="R44" s="403" t="s">
        <v>425</v>
      </c>
      <c r="S44" s="977" t="s">
        <v>672</v>
      </c>
      <c r="T44" s="977"/>
      <c r="U44" s="404" t="s">
        <v>425</v>
      </c>
      <c r="V44" s="977" t="s">
        <v>673</v>
      </c>
      <c r="W44" s="977"/>
      <c r="X44" s="404" t="s">
        <v>425</v>
      </c>
      <c r="Y44" s="977" t="s">
        <v>674</v>
      </c>
      <c r="Z44" s="977"/>
      <c r="AA44" s="978"/>
      <c r="AB44" s="979"/>
      <c r="AC44" s="979"/>
      <c r="AD44" s="979"/>
      <c r="AE44" s="979"/>
      <c r="AF44" s="980"/>
      <c r="AG44" s="979"/>
      <c r="AH44" s="979"/>
      <c r="AI44" s="979"/>
      <c r="AJ44" s="979"/>
      <c r="AK44" s="980"/>
    </row>
    <row r="45" spans="1:37" ht="14.25" customHeight="1" x14ac:dyDescent="0.15">
      <c r="B45" s="951"/>
      <c r="C45" s="910"/>
      <c r="D45" s="402"/>
      <c r="E45" s="981" t="s">
        <v>677</v>
      </c>
      <c r="F45" s="982"/>
      <c r="G45" s="982"/>
      <c r="H45" s="982"/>
      <c r="I45" s="982"/>
      <c r="J45" s="982"/>
      <c r="K45" s="982"/>
      <c r="L45" s="982"/>
      <c r="M45" s="968"/>
      <c r="N45" s="983"/>
      <c r="O45" s="990"/>
      <c r="P45" s="991"/>
      <c r="Q45" s="992"/>
      <c r="R45" s="403" t="s">
        <v>425</v>
      </c>
      <c r="S45" s="977" t="s">
        <v>672</v>
      </c>
      <c r="T45" s="977"/>
      <c r="U45" s="404" t="s">
        <v>425</v>
      </c>
      <c r="V45" s="977" t="s">
        <v>673</v>
      </c>
      <c r="W45" s="977"/>
      <c r="X45" s="404" t="s">
        <v>425</v>
      </c>
      <c r="Y45" s="977" t="s">
        <v>674</v>
      </c>
      <c r="Z45" s="977"/>
      <c r="AA45" s="978"/>
      <c r="AB45" s="979"/>
      <c r="AC45" s="979"/>
      <c r="AD45" s="979"/>
      <c r="AE45" s="979"/>
      <c r="AF45" s="980"/>
      <c r="AG45" s="979"/>
      <c r="AH45" s="979"/>
      <c r="AI45" s="979"/>
      <c r="AJ45" s="979"/>
      <c r="AK45" s="980"/>
    </row>
    <row r="46" spans="1:37" ht="14.25" customHeight="1" x14ac:dyDescent="0.15">
      <c r="B46" s="951"/>
      <c r="C46" s="910"/>
      <c r="D46" s="402"/>
      <c r="E46" s="981" t="s">
        <v>678</v>
      </c>
      <c r="F46" s="982"/>
      <c r="G46" s="982"/>
      <c r="H46" s="982"/>
      <c r="I46" s="982"/>
      <c r="J46" s="982"/>
      <c r="K46" s="982"/>
      <c r="L46" s="982"/>
      <c r="M46" s="968"/>
      <c r="N46" s="983"/>
      <c r="O46" s="990"/>
      <c r="P46" s="991"/>
      <c r="Q46" s="992"/>
      <c r="R46" s="403" t="s">
        <v>425</v>
      </c>
      <c r="S46" s="977" t="s">
        <v>672</v>
      </c>
      <c r="T46" s="977"/>
      <c r="U46" s="404" t="s">
        <v>425</v>
      </c>
      <c r="V46" s="977" t="s">
        <v>673</v>
      </c>
      <c r="W46" s="977"/>
      <c r="X46" s="404" t="s">
        <v>425</v>
      </c>
      <c r="Y46" s="977" t="s">
        <v>674</v>
      </c>
      <c r="Z46" s="977"/>
      <c r="AA46" s="978"/>
      <c r="AB46" s="979"/>
      <c r="AC46" s="979"/>
      <c r="AD46" s="979"/>
      <c r="AE46" s="979"/>
      <c r="AF46" s="980"/>
      <c r="AG46" s="979"/>
      <c r="AH46" s="979"/>
      <c r="AI46" s="979"/>
      <c r="AJ46" s="979"/>
      <c r="AK46" s="980"/>
    </row>
    <row r="47" spans="1:37" ht="14.25" customHeight="1" x14ac:dyDescent="0.15">
      <c r="B47" s="951"/>
      <c r="C47" s="910"/>
      <c r="D47" s="402"/>
      <c r="E47" s="995" t="s">
        <v>679</v>
      </c>
      <c r="F47" s="996"/>
      <c r="G47" s="996"/>
      <c r="H47" s="996"/>
      <c r="I47" s="996"/>
      <c r="J47" s="996"/>
      <c r="K47" s="996"/>
      <c r="L47" s="996"/>
      <c r="M47" s="968"/>
      <c r="N47" s="983"/>
      <c r="O47" s="990"/>
      <c r="P47" s="991"/>
      <c r="Q47" s="992"/>
      <c r="R47" s="403" t="s">
        <v>425</v>
      </c>
      <c r="S47" s="977" t="s">
        <v>672</v>
      </c>
      <c r="T47" s="977"/>
      <c r="U47" s="404" t="s">
        <v>425</v>
      </c>
      <c r="V47" s="977" t="s">
        <v>673</v>
      </c>
      <c r="W47" s="977"/>
      <c r="X47" s="404" t="s">
        <v>425</v>
      </c>
      <c r="Y47" s="977" t="s">
        <v>674</v>
      </c>
      <c r="Z47" s="977"/>
      <c r="AA47" s="978"/>
      <c r="AB47" s="979"/>
      <c r="AC47" s="979"/>
      <c r="AD47" s="979"/>
      <c r="AE47" s="979"/>
      <c r="AF47" s="980"/>
      <c r="AG47" s="979"/>
      <c r="AH47" s="979"/>
      <c r="AI47" s="979"/>
      <c r="AJ47" s="979"/>
      <c r="AK47" s="980"/>
    </row>
    <row r="48" spans="1:37" ht="14.25" customHeight="1" x14ac:dyDescent="0.15">
      <c r="B48" s="951"/>
      <c r="C48" s="910"/>
      <c r="D48" s="402"/>
      <c r="E48" s="993" t="s">
        <v>680</v>
      </c>
      <c r="F48" s="994"/>
      <c r="G48" s="994"/>
      <c r="H48" s="994"/>
      <c r="I48" s="994"/>
      <c r="J48" s="994"/>
      <c r="K48" s="994"/>
      <c r="L48" s="994"/>
      <c r="M48" s="968"/>
      <c r="N48" s="983"/>
      <c r="O48" s="990"/>
      <c r="P48" s="991"/>
      <c r="Q48" s="992"/>
      <c r="R48" s="403" t="s">
        <v>425</v>
      </c>
      <c r="S48" s="977" t="s">
        <v>672</v>
      </c>
      <c r="T48" s="977"/>
      <c r="U48" s="404" t="s">
        <v>425</v>
      </c>
      <c r="V48" s="977" t="s">
        <v>673</v>
      </c>
      <c r="W48" s="977"/>
      <c r="X48" s="404" t="s">
        <v>425</v>
      </c>
      <c r="Y48" s="977" t="s">
        <v>674</v>
      </c>
      <c r="Z48" s="977"/>
      <c r="AA48" s="978"/>
      <c r="AB48" s="979"/>
      <c r="AC48" s="979"/>
      <c r="AD48" s="979"/>
      <c r="AE48" s="979"/>
      <c r="AF48" s="980"/>
      <c r="AG48" s="979"/>
      <c r="AH48" s="979"/>
      <c r="AI48" s="979"/>
      <c r="AJ48" s="979"/>
      <c r="AK48" s="980"/>
    </row>
    <row r="49" spans="2:37" ht="14.25" customHeight="1" x14ac:dyDescent="0.15">
      <c r="B49" s="951"/>
      <c r="C49" s="910"/>
      <c r="D49" s="405"/>
      <c r="E49" s="993" t="s">
        <v>681</v>
      </c>
      <c r="F49" s="999"/>
      <c r="G49" s="999"/>
      <c r="H49" s="999"/>
      <c r="I49" s="999"/>
      <c r="J49" s="999"/>
      <c r="K49" s="999"/>
      <c r="L49" s="999"/>
      <c r="M49" s="968"/>
      <c r="N49" s="983"/>
      <c r="O49" s="990"/>
      <c r="P49" s="991"/>
      <c r="Q49" s="992"/>
      <c r="R49" s="403" t="s">
        <v>425</v>
      </c>
      <c r="S49" s="977" t="s">
        <v>672</v>
      </c>
      <c r="T49" s="977"/>
      <c r="U49" s="404" t="s">
        <v>425</v>
      </c>
      <c r="V49" s="977" t="s">
        <v>673</v>
      </c>
      <c r="W49" s="977"/>
      <c r="X49" s="404" t="s">
        <v>425</v>
      </c>
      <c r="Y49" s="977" t="s">
        <v>674</v>
      </c>
      <c r="Z49" s="977"/>
      <c r="AA49" s="978"/>
      <c r="AB49" s="979"/>
      <c r="AC49" s="979"/>
      <c r="AD49" s="979"/>
      <c r="AE49" s="979"/>
      <c r="AF49" s="980"/>
      <c r="AG49" s="979"/>
      <c r="AH49" s="979"/>
      <c r="AI49" s="979"/>
      <c r="AJ49" s="979"/>
      <c r="AK49" s="980"/>
    </row>
    <row r="50" spans="2:37" ht="14.25" customHeight="1" x14ac:dyDescent="0.15">
      <c r="B50" s="951"/>
      <c r="C50" s="910"/>
      <c r="D50" s="405"/>
      <c r="E50" s="997" t="s">
        <v>682</v>
      </c>
      <c r="F50" s="998"/>
      <c r="G50" s="998"/>
      <c r="H50" s="998"/>
      <c r="I50" s="998"/>
      <c r="J50" s="998"/>
      <c r="K50" s="998"/>
      <c r="L50" s="998"/>
      <c r="M50" s="968"/>
      <c r="N50" s="983"/>
      <c r="O50" s="990"/>
      <c r="P50" s="991"/>
      <c r="Q50" s="992"/>
      <c r="R50" s="403" t="s">
        <v>425</v>
      </c>
      <c r="S50" s="977" t="s">
        <v>672</v>
      </c>
      <c r="T50" s="977"/>
      <c r="U50" s="404" t="s">
        <v>425</v>
      </c>
      <c r="V50" s="977" t="s">
        <v>673</v>
      </c>
      <c r="W50" s="977"/>
      <c r="X50" s="404" t="s">
        <v>425</v>
      </c>
      <c r="Y50" s="977" t="s">
        <v>674</v>
      </c>
      <c r="Z50" s="977"/>
      <c r="AA50" s="978"/>
      <c r="AB50" s="979"/>
      <c r="AC50" s="979"/>
      <c r="AD50" s="979"/>
      <c r="AE50" s="979"/>
      <c r="AF50" s="980"/>
      <c r="AG50" s="979"/>
      <c r="AH50" s="979"/>
      <c r="AI50" s="979"/>
      <c r="AJ50" s="979"/>
      <c r="AK50" s="980"/>
    </row>
    <row r="51" spans="2:37" ht="14.25" customHeight="1" thickBot="1" x14ac:dyDescent="0.2">
      <c r="B51" s="951"/>
      <c r="C51" s="910"/>
      <c r="D51" s="405"/>
      <c r="E51" s="1001" t="s">
        <v>683</v>
      </c>
      <c r="F51" s="1002"/>
      <c r="G51" s="1002"/>
      <c r="H51" s="1002"/>
      <c r="I51" s="1002"/>
      <c r="J51" s="1002"/>
      <c r="K51" s="1002"/>
      <c r="L51" s="1002"/>
      <c r="M51" s="968"/>
      <c r="N51" s="983"/>
      <c r="O51" s="990"/>
      <c r="P51" s="991"/>
      <c r="Q51" s="992"/>
      <c r="R51" s="403" t="s">
        <v>425</v>
      </c>
      <c r="S51" s="977" t="s">
        <v>672</v>
      </c>
      <c r="T51" s="977"/>
      <c r="U51" s="404" t="s">
        <v>425</v>
      </c>
      <c r="V51" s="977" t="s">
        <v>673</v>
      </c>
      <c r="W51" s="977"/>
      <c r="X51" s="404" t="s">
        <v>425</v>
      </c>
      <c r="Y51" s="977" t="s">
        <v>674</v>
      </c>
      <c r="Z51" s="977"/>
      <c r="AA51" s="978"/>
      <c r="AB51" s="979"/>
      <c r="AC51" s="979"/>
      <c r="AD51" s="979"/>
      <c r="AE51" s="979"/>
      <c r="AF51" s="980"/>
      <c r="AG51" s="979"/>
      <c r="AH51" s="979"/>
      <c r="AI51" s="979"/>
      <c r="AJ51" s="979"/>
      <c r="AK51" s="980"/>
    </row>
    <row r="52" spans="2:37" ht="14.25" customHeight="1" thickTop="1" x14ac:dyDescent="0.15">
      <c r="B52" s="951"/>
      <c r="C52" s="910"/>
      <c r="D52" s="406"/>
      <c r="E52" s="1000" t="s">
        <v>684</v>
      </c>
      <c r="F52" s="1000"/>
      <c r="G52" s="1000"/>
      <c r="H52" s="1000"/>
      <c r="I52" s="1000"/>
      <c r="J52" s="1000"/>
      <c r="K52" s="1000"/>
      <c r="L52" s="1000"/>
      <c r="M52" s="968"/>
      <c r="N52" s="983"/>
      <c r="O52" s="990"/>
      <c r="P52" s="991"/>
      <c r="Q52" s="992"/>
      <c r="R52" s="403" t="s">
        <v>425</v>
      </c>
      <c r="S52" s="977" t="s">
        <v>672</v>
      </c>
      <c r="T52" s="977"/>
      <c r="U52" s="404" t="s">
        <v>425</v>
      </c>
      <c r="V52" s="977" t="s">
        <v>673</v>
      </c>
      <c r="W52" s="977"/>
      <c r="X52" s="404" t="s">
        <v>425</v>
      </c>
      <c r="Y52" s="977" t="s">
        <v>674</v>
      </c>
      <c r="Z52" s="977"/>
      <c r="AA52" s="978"/>
      <c r="AB52" s="979"/>
      <c r="AC52" s="979"/>
      <c r="AD52" s="979"/>
      <c r="AE52" s="979"/>
      <c r="AF52" s="980"/>
      <c r="AG52" s="979"/>
      <c r="AH52" s="979"/>
      <c r="AI52" s="979"/>
      <c r="AJ52" s="979"/>
      <c r="AK52" s="980"/>
    </row>
    <row r="53" spans="2:37" ht="14.25" customHeight="1" x14ac:dyDescent="0.15">
      <c r="B53" s="951"/>
      <c r="C53" s="910"/>
      <c r="D53" s="402"/>
      <c r="E53" s="995" t="s">
        <v>685</v>
      </c>
      <c r="F53" s="996"/>
      <c r="G53" s="996"/>
      <c r="H53" s="996"/>
      <c r="I53" s="996"/>
      <c r="J53" s="996"/>
      <c r="K53" s="996"/>
      <c r="L53" s="996"/>
      <c r="M53" s="968"/>
      <c r="N53" s="983"/>
      <c r="O53" s="990"/>
      <c r="P53" s="991"/>
      <c r="Q53" s="992"/>
      <c r="R53" s="403" t="s">
        <v>425</v>
      </c>
      <c r="S53" s="977" t="s">
        <v>672</v>
      </c>
      <c r="T53" s="977"/>
      <c r="U53" s="404" t="s">
        <v>425</v>
      </c>
      <c r="V53" s="977" t="s">
        <v>673</v>
      </c>
      <c r="W53" s="977"/>
      <c r="X53" s="404" t="s">
        <v>425</v>
      </c>
      <c r="Y53" s="977" t="s">
        <v>674</v>
      </c>
      <c r="Z53" s="977"/>
      <c r="AA53" s="978"/>
      <c r="AB53" s="979"/>
      <c r="AC53" s="979"/>
      <c r="AD53" s="979"/>
      <c r="AE53" s="979"/>
      <c r="AF53" s="980"/>
      <c r="AG53" s="979"/>
      <c r="AH53" s="979"/>
      <c r="AI53" s="979"/>
      <c r="AJ53" s="979"/>
      <c r="AK53" s="980"/>
    </row>
    <row r="54" spans="2:37" ht="14.25" customHeight="1" x14ac:dyDescent="0.15">
      <c r="B54" s="951"/>
      <c r="C54" s="911"/>
      <c r="D54" s="402"/>
      <c r="E54" s="995" t="s">
        <v>686</v>
      </c>
      <c r="F54" s="996"/>
      <c r="G54" s="996"/>
      <c r="H54" s="996"/>
      <c r="I54" s="996"/>
      <c r="J54" s="996"/>
      <c r="K54" s="996"/>
      <c r="L54" s="996"/>
      <c r="M54" s="968"/>
      <c r="N54" s="983"/>
      <c r="O54" s="990"/>
      <c r="P54" s="991"/>
      <c r="Q54" s="992"/>
      <c r="R54" s="403" t="s">
        <v>425</v>
      </c>
      <c r="S54" s="977" t="s">
        <v>672</v>
      </c>
      <c r="T54" s="977"/>
      <c r="U54" s="404" t="s">
        <v>425</v>
      </c>
      <c r="V54" s="977" t="s">
        <v>673</v>
      </c>
      <c r="W54" s="977"/>
      <c r="X54" s="404" t="s">
        <v>425</v>
      </c>
      <c r="Y54" s="977" t="s">
        <v>674</v>
      </c>
      <c r="Z54" s="977"/>
      <c r="AA54" s="978"/>
      <c r="AB54" s="979"/>
      <c r="AC54" s="979"/>
      <c r="AD54" s="979"/>
      <c r="AE54" s="979"/>
      <c r="AF54" s="980"/>
      <c r="AG54" s="979"/>
      <c r="AH54" s="979"/>
      <c r="AI54" s="979"/>
      <c r="AJ54" s="979"/>
      <c r="AK54" s="980"/>
    </row>
    <row r="55" spans="2:37" ht="14.25" customHeight="1" x14ac:dyDescent="0.15">
      <c r="B55" s="407"/>
      <c r="C55" s="944" t="s">
        <v>687</v>
      </c>
      <c r="D55" s="945"/>
      <c r="E55" s="945"/>
      <c r="F55" s="945"/>
      <c r="G55" s="945"/>
      <c r="H55" s="945"/>
      <c r="I55" s="945"/>
      <c r="J55" s="945"/>
      <c r="K55" s="945"/>
      <c r="L55" s="945"/>
      <c r="M55" s="968"/>
      <c r="N55" s="983"/>
      <c r="O55" s="990"/>
      <c r="P55" s="991"/>
      <c r="Q55" s="992"/>
      <c r="R55" s="403" t="s">
        <v>425</v>
      </c>
      <c r="S55" s="977" t="s">
        <v>672</v>
      </c>
      <c r="T55" s="977"/>
      <c r="U55" s="404" t="s">
        <v>425</v>
      </c>
      <c r="V55" s="977" t="s">
        <v>673</v>
      </c>
      <c r="W55" s="977"/>
      <c r="X55" s="404" t="s">
        <v>425</v>
      </c>
      <c r="Y55" s="977" t="s">
        <v>674</v>
      </c>
      <c r="Z55" s="977"/>
      <c r="AA55" s="978"/>
      <c r="AB55" s="979"/>
      <c r="AC55" s="979"/>
      <c r="AD55" s="979"/>
      <c r="AE55" s="979"/>
      <c r="AF55" s="980"/>
      <c r="AG55" s="979"/>
      <c r="AH55" s="979"/>
      <c r="AI55" s="979"/>
      <c r="AJ55" s="979"/>
      <c r="AK55" s="980"/>
    </row>
    <row r="56" spans="2:37" ht="14.25" customHeight="1" x14ac:dyDescent="0.15">
      <c r="B56" s="407"/>
      <c r="C56" s="944" t="s">
        <v>688</v>
      </c>
      <c r="D56" s="945"/>
      <c r="E56" s="945"/>
      <c r="F56" s="945"/>
      <c r="G56" s="945"/>
      <c r="H56" s="945"/>
      <c r="I56" s="945"/>
      <c r="J56" s="945"/>
      <c r="K56" s="945"/>
      <c r="L56" s="945"/>
      <c r="M56" s="968"/>
      <c r="N56" s="983"/>
      <c r="O56" s="990"/>
      <c r="P56" s="991"/>
      <c r="Q56" s="992"/>
      <c r="R56" s="403" t="s">
        <v>425</v>
      </c>
      <c r="S56" s="977" t="s">
        <v>672</v>
      </c>
      <c r="T56" s="977"/>
      <c r="U56" s="404" t="s">
        <v>425</v>
      </c>
      <c r="V56" s="977" t="s">
        <v>673</v>
      </c>
      <c r="W56" s="977"/>
      <c r="X56" s="404" t="s">
        <v>425</v>
      </c>
      <c r="Y56" s="977" t="s">
        <v>674</v>
      </c>
      <c r="Z56" s="977"/>
      <c r="AA56" s="978"/>
      <c r="AB56" s="979"/>
      <c r="AC56" s="979"/>
      <c r="AD56" s="979"/>
      <c r="AE56" s="979"/>
      <c r="AF56" s="980"/>
      <c r="AG56" s="979"/>
      <c r="AH56" s="979"/>
      <c r="AI56" s="979"/>
      <c r="AJ56" s="979"/>
      <c r="AK56" s="980"/>
    </row>
    <row r="57" spans="2:37" ht="14.25" customHeight="1" x14ac:dyDescent="0.15">
      <c r="B57" s="944" t="s">
        <v>288</v>
      </c>
      <c r="C57" s="945"/>
      <c r="D57" s="945"/>
      <c r="E57" s="945"/>
      <c r="F57" s="945"/>
      <c r="G57" s="945"/>
      <c r="H57" s="945"/>
      <c r="I57" s="945"/>
      <c r="J57" s="945"/>
      <c r="K57" s="943"/>
      <c r="L57" s="941"/>
      <c r="M57" s="941"/>
      <c r="N57" s="941"/>
      <c r="O57" s="941"/>
      <c r="P57" s="941"/>
      <c r="Q57" s="941"/>
      <c r="R57" s="941"/>
      <c r="S57" s="941"/>
      <c r="T57" s="942"/>
      <c r="U57" s="1012"/>
      <c r="V57" s="1013"/>
      <c r="W57" s="1013"/>
      <c r="X57" s="1013"/>
      <c r="Y57" s="1013"/>
      <c r="Z57" s="1013"/>
      <c r="AA57" s="1014"/>
      <c r="AB57" s="1014"/>
      <c r="AC57" s="1014"/>
      <c r="AD57" s="1014"/>
      <c r="AE57" s="1014"/>
      <c r="AF57" s="1014"/>
      <c r="AG57" s="1013"/>
      <c r="AH57" s="1013"/>
      <c r="AI57" s="1013"/>
      <c r="AJ57" s="1013"/>
      <c r="AK57" s="1015"/>
    </row>
    <row r="58" spans="2:37" ht="14.25" customHeight="1" x14ac:dyDescent="0.15">
      <c r="B58" s="1016" t="s">
        <v>689</v>
      </c>
      <c r="C58" s="1017"/>
      <c r="D58" s="1017"/>
      <c r="E58" s="1017"/>
      <c r="F58" s="1017"/>
      <c r="G58" s="1017"/>
      <c r="H58" s="1017"/>
      <c r="I58" s="1017"/>
      <c r="J58" s="1017"/>
      <c r="K58" s="947"/>
      <c r="L58" s="948"/>
      <c r="M58" s="948"/>
      <c r="N58" s="948"/>
      <c r="O58" s="948"/>
      <c r="P58" s="948"/>
      <c r="Q58" s="948"/>
      <c r="R58" s="948"/>
      <c r="S58" s="948"/>
      <c r="T58" s="949"/>
      <c r="U58" s="1018"/>
      <c r="V58" s="1019"/>
      <c r="W58" s="1019"/>
      <c r="X58" s="1019"/>
      <c r="Y58" s="1019"/>
      <c r="Z58" s="1019"/>
      <c r="AA58" s="1019"/>
      <c r="AB58" s="1019"/>
      <c r="AC58" s="1019"/>
      <c r="AD58" s="1019"/>
      <c r="AE58" s="1019"/>
      <c r="AF58" s="1019"/>
      <c r="AG58" s="1019"/>
      <c r="AH58" s="1019"/>
      <c r="AI58" s="1019"/>
      <c r="AJ58" s="1019"/>
      <c r="AK58" s="1020"/>
    </row>
    <row r="59" spans="2:37" ht="14.25" customHeight="1" x14ac:dyDescent="0.15">
      <c r="B59" s="909" t="s">
        <v>690</v>
      </c>
      <c r="C59" s="943" t="s">
        <v>691</v>
      </c>
      <c r="D59" s="941"/>
      <c r="E59" s="941"/>
      <c r="F59" s="941"/>
      <c r="G59" s="941"/>
      <c r="H59" s="941"/>
      <c r="I59" s="941"/>
      <c r="J59" s="941"/>
      <c r="K59" s="941"/>
      <c r="L59" s="941"/>
      <c r="M59" s="941"/>
      <c r="N59" s="941"/>
      <c r="O59" s="941"/>
      <c r="P59" s="941"/>
      <c r="Q59" s="941"/>
      <c r="R59" s="941"/>
      <c r="S59" s="941"/>
      <c r="T59" s="941"/>
      <c r="U59" s="943" t="s">
        <v>692</v>
      </c>
      <c r="V59" s="941"/>
      <c r="W59" s="941"/>
      <c r="X59" s="941"/>
      <c r="Y59" s="941"/>
      <c r="Z59" s="941"/>
      <c r="AA59" s="941"/>
      <c r="AB59" s="941"/>
      <c r="AC59" s="941"/>
      <c r="AD59" s="941"/>
      <c r="AE59" s="941"/>
      <c r="AF59" s="941"/>
      <c r="AG59" s="941"/>
      <c r="AH59" s="941"/>
      <c r="AI59" s="941"/>
      <c r="AJ59" s="941"/>
      <c r="AK59" s="942"/>
    </row>
    <row r="60" spans="2:37" x14ac:dyDescent="0.15">
      <c r="B60" s="910"/>
      <c r="C60" s="966"/>
      <c r="D60" s="1003"/>
      <c r="E60" s="1003"/>
      <c r="F60" s="1003"/>
      <c r="G60" s="1003"/>
      <c r="H60" s="1003"/>
      <c r="I60" s="1003"/>
      <c r="J60" s="1003"/>
      <c r="K60" s="1003"/>
      <c r="L60" s="1003"/>
      <c r="M60" s="1003"/>
      <c r="N60" s="1003"/>
      <c r="O60" s="1003"/>
      <c r="P60" s="1003"/>
      <c r="Q60" s="1003"/>
      <c r="R60" s="1003"/>
      <c r="S60" s="1003"/>
      <c r="T60" s="1003"/>
      <c r="U60" s="966"/>
      <c r="V60" s="1003"/>
      <c r="W60" s="1003"/>
      <c r="X60" s="1003"/>
      <c r="Y60" s="1003"/>
      <c r="Z60" s="1003"/>
      <c r="AA60" s="1003"/>
      <c r="AB60" s="1003"/>
      <c r="AC60" s="1003"/>
      <c r="AD60" s="1003"/>
      <c r="AE60" s="1003"/>
      <c r="AF60" s="1003"/>
      <c r="AG60" s="1003"/>
      <c r="AH60" s="1003"/>
      <c r="AI60" s="1003"/>
      <c r="AJ60" s="1003"/>
      <c r="AK60" s="1007"/>
    </row>
    <row r="61" spans="2:37" x14ac:dyDescent="0.15">
      <c r="B61" s="910"/>
      <c r="C61" s="1004"/>
      <c r="D61" s="967"/>
      <c r="E61" s="967"/>
      <c r="F61" s="967"/>
      <c r="G61" s="967"/>
      <c r="H61" s="967"/>
      <c r="I61" s="967"/>
      <c r="J61" s="967"/>
      <c r="K61" s="967"/>
      <c r="L61" s="967"/>
      <c r="M61" s="967"/>
      <c r="N61" s="967"/>
      <c r="O61" s="967"/>
      <c r="P61" s="967"/>
      <c r="Q61" s="967"/>
      <c r="R61" s="967"/>
      <c r="S61" s="967"/>
      <c r="T61" s="967"/>
      <c r="U61" s="1004"/>
      <c r="V61" s="967"/>
      <c r="W61" s="967"/>
      <c r="X61" s="967"/>
      <c r="Y61" s="967"/>
      <c r="Z61" s="967"/>
      <c r="AA61" s="967"/>
      <c r="AB61" s="967"/>
      <c r="AC61" s="967"/>
      <c r="AD61" s="967"/>
      <c r="AE61" s="967"/>
      <c r="AF61" s="967"/>
      <c r="AG61" s="967"/>
      <c r="AH61" s="967"/>
      <c r="AI61" s="967"/>
      <c r="AJ61" s="967"/>
      <c r="AK61" s="1008"/>
    </row>
    <row r="62" spans="2:37" x14ac:dyDescent="0.15">
      <c r="B62" s="910"/>
      <c r="C62" s="1004"/>
      <c r="D62" s="967"/>
      <c r="E62" s="967"/>
      <c r="F62" s="967"/>
      <c r="G62" s="967"/>
      <c r="H62" s="967"/>
      <c r="I62" s="967"/>
      <c r="J62" s="967"/>
      <c r="K62" s="967"/>
      <c r="L62" s="967"/>
      <c r="M62" s="967"/>
      <c r="N62" s="967"/>
      <c r="O62" s="967"/>
      <c r="P62" s="967"/>
      <c r="Q62" s="967"/>
      <c r="R62" s="967"/>
      <c r="S62" s="967"/>
      <c r="T62" s="967"/>
      <c r="U62" s="1004"/>
      <c r="V62" s="967"/>
      <c r="W62" s="967"/>
      <c r="X62" s="967"/>
      <c r="Y62" s="967"/>
      <c r="Z62" s="967"/>
      <c r="AA62" s="967"/>
      <c r="AB62" s="967"/>
      <c r="AC62" s="967"/>
      <c r="AD62" s="967"/>
      <c r="AE62" s="967"/>
      <c r="AF62" s="967"/>
      <c r="AG62" s="967"/>
      <c r="AH62" s="967"/>
      <c r="AI62" s="967"/>
      <c r="AJ62" s="967"/>
      <c r="AK62" s="1008"/>
    </row>
    <row r="63" spans="2:37" x14ac:dyDescent="0.15">
      <c r="B63" s="911"/>
      <c r="C63" s="1005"/>
      <c r="D63" s="1006"/>
      <c r="E63" s="1006"/>
      <c r="F63" s="1006"/>
      <c r="G63" s="1006"/>
      <c r="H63" s="1006"/>
      <c r="I63" s="1006"/>
      <c r="J63" s="1006"/>
      <c r="K63" s="1006"/>
      <c r="L63" s="1006"/>
      <c r="M63" s="1006"/>
      <c r="N63" s="1006"/>
      <c r="O63" s="1006"/>
      <c r="P63" s="1006"/>
      <c r="Q63" s="1006"/>
      <c r="R63" s="1006"/>
      <c r="S63" s="1006"/>
      <c r="T63" s="1006"/>
      <c r="U63" s="1005"/>
      <c r="V63" s="1006"/>
      <c r="W63" s="1006"/>
      <c r="X63" s="1006"/>
      <c r="Y63" s="1006"/>
      <c r="Z63" s="1006"/>
      <c r="AA63" s="1006"/>
      <c r="AB63" s="1006"/>
      <c r="AC63" s="1006"/>
      <c r="AD63" s="1006"/>
      <c r="AE63" s="1006"/>
      <c r="AF63" s="1006"/>
      <c r="AG63" s="1006"/>
      <c r="AH63" s="1006"/>
      <c r="AI63" s="1006"/>
      <c r="AJ63" s="1006"/>
      <c r="AK63" s="1009"/>
    </row>
    <row r="64" spans="2:37" ht="14.25" customHeight="1" x14ac:dyDescent="0.15">
      <c r="B64" s="901" t="s">
        <v>693</v>
      </c>
      <c r="C64" s="902"/>
      <c r="D64" s="902"/>
      <c r="E64" s="902"/>
      <c r="F64" s="903"/>
      <c r="G64" s="1010" t="s">
        <v>289</v>
      </c>
      <c r="H64" s="1010"/>
      <c r="I64" s="1010"/>
      <c r="J64" s="1010"/>
      <c r="K64" s="1010"/>
      <c r="L64" s="1010"/>
      <c r="M64" s="1010"/>
      <c r="N64" s="1010"/>
      <c r="O64" s="1010"/>
      <c r="P64" s="1010"/>
      <c r="Q64" s="1010"/>
      <c r="R64" s="1010"/>
      <c r="S64" s="1010"/>
      <c r="T64" s="1010"/>
      <c r="U64" s="1011"/>
      <c r="V64" s="1011"/>
      <c r="W64" s="1011"/>
      <c r="X64" s="1011"/>
      <c r="Y64" s="1011"/>
      <c r="Z64" s="1011"/>
      <c r="AA64" s="1011"/>
      <c r="AB64" s="1011"/>
      <c r="AC64" s="1011"/>
      <c r="AD64" s="1011"/>
      <c r="AE64" s="1011"/>
      <c r="AF64" s="1011"/>
      <c r="AG64" s="1011"/>
      <c r="AH64" s="1011"/>
      <c r="AI64" s="1011"/>
      <c r="AJ64" s="1011"/>
      <c r="AK64" s="1011"/>
    </row>
    <row r="66" spans="2:5" x14ac:dyDescent="0.15">
      <c r="B66" s="401" t="s">
        <v>694</v>
      </c>
    </row>
    <row r="67" spans="2:5" x14ac:dyDescent="0.15">
      <c r="B67" s="401" t="s">
        <v>695</v>
      </c>
    </row>
    <row r="68" spans="2:5" x14ac:dyDescent="0.15">
      <c r="B68" s="401" t="s">
        <v>696</v>
      </c>
    </row>
    <row r="69" spans="2:5" x14ac:dyDescent="0.15">
      <c r="B69" s="401" t="s">
        <v>697</v>
      </c>
    </row>
    <row r="70" spans="2:5" x14ac:dyDescent="0.15">
      <c r="B70" s="401" t="s">
        <v>698</v>
      </c>
    </row>
    <row r="71" spans="2:5" x14ac:dyDescent="0.15">
      <c r="B71" s="401" t="s">
        <v>699</v>
      </c>
    </row>
    <row r="72" spans="2:5" x14ac:dyDescent="0.15">
      <c r="B72" s="401" t="s">
        <v>700</v>
      </c>
    </row>
    <row r="73" spans="2:5" x14ac:dyDescent="0.15">
      <c r="B73" s="401"/>
      <c r="E73" s="399" t="s">
        <v>701</v>
      </c>
    </row>
    <row r="74" spans="2:5" x14ac:dyDescent="0.15">
      <c r="B74" s="401" t="s">
        <v>702</v>
      </c>
    </row>
    <row r="75" spans="2:5" x14ac:dyDescent="0.15">
      <c r="B75" s="401" t="s">
        <v>703</v>
      </c>
    </row>
    <row r="76" spans="2:5" x14ac:dyDescent="0.15">
      <c r="E76" s="401" t="s">
        <v>704</v>
      </c>
    </row>
    <row r="87" spans="2:2" ht="12.75" customHeight="1" x14ac:dyDescent="0.15">
      <c r="B87" s="409"/>
    </row>
    <row r="88" spans="2:2" ht="12.75" customHeight="1" x14ac:dyDescent="0.15">
      <c r="B88" s="409" t="s">
        <v>705</v>
      </c>
    </row>
    <row r="89" spans="2:2" ht="12.75" customHeight="1" x14ac:dyDescent="0.15">
      <c r="B89" s="409" t="s">
        <v>706</v>
      </c>
    </row>
    <row r="90" spans="2:2" ht="12.75" customHeight="1" x14ac:dyDescent="0.15">
      <c r="B90" s="409" t="s">
        <v>707</v>
      </c>
    </row>
    <row r="91" spans="2:2" ht="12.75" customHeight="1" x14ac:dyDescent="0.15">
      <c r="B91" s="409" t="s">
        <v>708</v>
      </c>
    </row>
    <row r="92" spans="2:2" ht="12.75" customHeight="1" x14ac:dyDescent="0.15">
      <c r="B92" s="409" t="s">
        <v>709</v>
      </c>
    </row>
    <row r="93" spans="2:2" ht="12.75" customHeight="1" x14ac:dyDescent="0.15">
      <c r="B93" s="409" t="s">
        <v>710</v>
      </c>
    </row>
    <row r="94" spans="2:2" ht="12.75" customHeight="1" x14ac:dyDescent="0.15">
      <c r="B94" s="409" t="s">
        <v>711</v>
      </c>
    </row>
    <row r="95" spans="2:2" ht="12.75" customHeight="1" x14ac:dyDescent="0.15">
      <c r="B95" s="409" t="s">
        <v>712</v>
      </c>
    </row>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43" spans="1:1" x14ac:dyDescent="0.15">
      <c r="A143" s="410"/>
    </row>
    <row r="179" spans="1:1" x14ac:dyDescent="0.15">
      <c r="A179" s="411"/>
    </row>
    <row r="230" spans="1:1" x14ac:dyDescent="0.15">
      <c r="A230" s="411"/>
    </row>
    <row r="279" spans="1:1" x14ac:dyDescent="0.15">
      <c r="A279" s="411"/>
    </row>
    <row r="306" spans="1:1" x14ac:dyDescent="0.15">
      <c r="A306" s="410"/>
    </row>
    <row r="356" spans="1:1" x14ac:dyDescent="0.15">
      <c r="A356" s="411"/>
    </row>
    <row r="380" spans="1:1" x14ac:dyDescent="0.15">
      <c r="A380" s="410"/>
    </row>
    <row r="408" spans="1:1" x14ac:dyDescent="0.15">
      <c r="A408" s="410"/>
    </row>
    <row r="436" spans="1:1" x14ac:dyDescent="0.15">
      <c r="A436" s="410"/>
    </row>
    <row r="460" spans="1:1" x14ac:dyDescent="0.15">
      <c r="A460" s="410"/>
    </row>
    <row r="489" spans="1:1" x14ac:dyDescent="0.15">
      <c r="A489" s="410"/>
    </row>
    <row r="518" spans="1:1" x14ac:dyDescent="0.15">
      <c r="A518" s="410"/>
    </row>
    <row r="567" spans="1:1" x14ac:dyDescent="0.15">
      <c r="A567" s="411"/>
    </row>
    <row r="598" spans="1:1" x14ac:dyDescent="0.15">
      <c r="A598" s="411"/>
    </row>
    <row r="642" spans="1:1" x14ac:dyDescent="0.15">
      <c r="A642" s="411"/>
    </row>
    <row r="678" spans="1:1" x14ac:dyDescent="0.15">
      <c r="A678" s="410"/>
    </row>
    <row r="717" spans="1:1" x14ac:dyDescent="0.15">
      <c r="A717" s="411"/>
    </row>
    <row r="746" spans="1:1" x14ac:dyDescent="0.15">
      <c r="A746" s="411"/>
    </row>
    <row r="785" spans="1:1" x14ac:dyDescent="0.15">
      <c r="A785" s="411"/>
    </row>
    <row r="824" spans="1:1" x14ac:dyDescent="0.15">
      <c r="A824" s="411"/>
    </row>
    <row r="852" spans="1:1" x14ac:dyDescent="0.15">
      <c r="A852" s="411"/>
    </row>
    <row r="892" spans="1:1" x14ac:dyDescent="0.15">
      <c r="A892" s="411"/>
    </row>
    <row r="932" spans="1:1" x14ac:dyDescent="0.15">
      <c r="A932" s="411"/>
    </row>
    <row r="961" spans="1:1" x14ac:dyDescent="0.15">
      <c r="A961" s="411"/>
    </row>
  </sheetData>
  <mergeCells count="246">
    <mergeCell ref="B59:B63"/>
    <mergeCell ref="C59:T59"/>
    <mergeCell ref="U59:AK59"/>
    <mergeCell ref="C60:T63"/>
    <mergeCell ref="U60:AK63"/>
    <mergeCell ref="B64:F64"/>
    <mergeCell ref="G64:AK64"/>
    <mergeCell ref="B57:J57"/>
    <mergeCell ref="K57:T57"/>
    <mergeCell ref="U57:AK57"/>
    <mergeCell ref="B58:J58"/>
    <mergeCell ref="K58:T58"/>
    <mergeCell ref="U58:AK58"/>
    <mergeCell ref="AA55:AF55"/>
    <mergeCell ref="AG55:AK55"/>
    <mergeCell ref="C56:L56"/>
    <mergeCell ref="M56:N56"/>
    <mergeCell ref="O56:Q56"/>
    <mergeCell ref="S56:T56"/>
    <mergeCell ref="V56:W56"/>
    <mergeCell ref="Y56:Z56"/>
    <mergeCell ref="AA56:AF56"/>
    <mergeCell ref="AG56:AK56"/>
    <mergeCell ref="C55:L55"/>
    <mergeCell ref="M55:N55"/>
    <mergeCell ref="O55:Q55"/>
    <mergeCell ref="S55:T55"/>
    <mergeCell ref="V55:W55"/>
    <mergeCell ref="Y55:Z55"/>
    <mergeCell ref="AG53:AK53"/>
    <mergeCell ref="E54:L54"/>
    <mergeCell ref="M54:N54"/>
    <mergeCell ref="O54:Q54"/>
    <mergeCell ref="S54:T54"/>
    <mergeCell ref="V54:W54"/>
    <mergeCell ref="Y54:Z54"/>
    <mergeCell ref="AA54:AF54"/>
    <mergeCell ref="AG54:AK54"/>
    <mergeCell ref="E53:L53"/>
    <mergeCell ref="M53:N53"/>
    <mergeCell ref="O53:Q53"/>
    <mergeCell ref="S53:T53"/>
    <mergeCell ref="V53:W53"/>
    <mergeCell ref="Y53:Z53"/>
    <mergeCell ref="AG51:AK51"/>
    <mergeCell ref="E52:L52"/>
    <mergeCell ref="M52:N52"/>
    <mergeCell ref="O52:Q52"/>
    <mergeCell ref="S52:T52"/>
    <mergeCell ref="V52:W52"/>
    <mergeCell ref="Y52:Z52"/>
    <mergeCell ref="AA52:AF52"/>
    <mergeCell ref="AG52:AK52"/>
    <mergeCell ref="E51:L51"/>
    <mergeCell ref="M51:N51"/>
    <mergeCell ref="O51:Q51"/>
    <mergeCell ref="S51:T51"/>
    <mergeCell ref="V51:W51"/>
    <mergeCell ref="Y51:Z51"/>
    <mergeCell ref="AG49:AK49"/>
    <mergeCell ref="E50:L50"/>
    <mergeCell ref="M50:N50"/>
    <mergeCell ref="O50:Q50"/>
    <mergeCell ref="S50:T50"/>
    <mergeCell ref="V50:W50"/>
    <mergeCell ref="Y50:Z50"/>
    <mergeCell ref="AA50:AF50"/>
    <mergeCell ref="AG50:AK50"/>
    <mergeCell ref="E49:L49"/>
    <mergeCell ref="M49:N49"/>
    <mergeCell ref="O49:Q49"/>
    <mergeCell ref="S49:T49"/>
    <mergeCell ref="V49:W49"/>
    <mergeCell ref="Y49:Z49"/>
    <mergeCell ref="AG47:AK47"/>
    <mergeCell ref="E48:L48"/>
    <mergeCell ref="M48:N48"/>
    <mergeCell ref="O48:Q48"/>
    <mergeCell ref="S48:T48"/>
    <mergeCell ref="V48:W48"/>
    <mergeCell ref="Y48:Z48"/>
    <mergeCell ref="AA48:AF48"/>
    <mergeCell ref="AG48:AK48"/>
    <mergeCell ref="E47:L47"/>
    <mergeCell ref="M47:N47"/>
    <mergeCell ref="O47:Q47"/>
    <mergeCell ref="S47:T47"/>
    <mergeCell ref="V47:W47"/>
    <mergeCell ref="Y47:Z47"/>
    <mergeCell ref="AG43:AK43"/>
    <mergeCell ref="AA45:AF45"/>
    <mergeCell ref="AG45:AK45"/>
    <mergeCell ref="E46:L46"/>
    <mergeCell ref="M46:N46"/>
    <mergeCell ref="O46:Q46"/>
    <mergeCell ref="S46:T46"/>
    <mergeCell ref="V46:W46"/>
    <mergeCell ref="Y46:Z46"/>
    <mergeCell ref="AA46:AF46"/>
    <mergeCell ref="AG46:AK46"/>
    <mergeCell ref="E45:L45"/>
    <mergeCell ref="M45:N45"/>
    <mergeCell ref="O45:Q45"/>
    <mergeCell ref="S45:T45"/>
    <mergeCell ref="V45:W45"/>
    <mergeCell ref="Y45:Z45"/>
    <mergeCell ref="AG40:AK40"/>
    <mergeCell ref="O41:Q41"/>
    <mergeCell ref="AA41:AF41"/>
    <mergeCell ref="AG41:AK41"/>
    <mergeCell ref="C42:C54"/>
    <mergeCell ref="E42:L42"/>
    <mergeCell ref="M42:N42"/>
    <mergeCell ref="O42:Q42"/>
    <mergeCell ref="S42:T42"/>
    <mergeCell ref="V42:W42"/>
    <mergeCell ref="O44:Q44"/>
    <mergeCell ref="S44:T44"/>
    <mergeCell ref="V44:W44"/>
    <mergeCell ref="Y44:Z44"/>
    <mergeCell ref="AA44:AF44"/>
    <mergeCell ref="AG44:AK44"/>
    <mergeCell ref="AG42:AK42"/>
    <mergeCell ref="E43:L43"/>
    <mergeCell ref="M43:N43"/>
    <mergeCell ref="O43:Q43"/>
    <mergeCell ref="S43:T43"/>
    <mergeCell ref="V43:W43"/>
    <mergeCell ref="Y43:Z43"/>
    <mergeCell ref="AA43:AF43"/>
    <mergeCell ref="B40:B54"/>
    <mergeCell ref="C40:L41"/>
    <mergeCell ref="M40:N41"/>
    <mergeCell ref="O40:Q40"/>
    <mergeCell ref="R40:Z41"/>
    <mergeCell ref="AA40:AF40"/>
    <mergeCell ref="Y42:Z42"/>
    <mergeCell ref="AA42:AF42"/>
    <mergeCell ref="E44:L44"/>
    <mergeCell ref="M44:N44"/>
    <mergeCell ref="AA47:AF47"/>
    <mergeCell ref="AA49:AF49"/>
    <mergeCell ref="AA51:AF51"/>
    <mergeCell ref="AA53:AF53"/>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M14:N14"/>
    <mergeCell ref="Y14:AF14"/>
    <mergeCell ref="AG14:AK14"/>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B8:K8"/>
    <mergeCell ref="U9:W9"/>
    <mergeCell ref="X9:AJ9"/>
    <mergeCell ref="X10:AJ10"/>
    <mergeCell ref="U11:W11"/>
    <mergeCell ref="X11:AJ11"/>
    <mergeCell ref="AB3:AF3"/>
    <mergeCell ref="AG3:AK3"/>
    <mergeCell ref="B5:AK5"/>
    <mergeCell ref="B6:AK6"/>
    <mergeCell ref="AC7:AD7"/>
    <mergeCell ref="AF7:AG7"/>
    <mergeCell ref="AI7:AJ7"/>
  </mergeCells>
  <phoneticPr fontId="2"/>
  <dataValidations count="2">
    <dataValidation type="list" allowBlank="1" showInputMessage="1" showErrorMessage="1" sqref="R42:R56 U42:U56 X42:X56" xr:uid="{00000000-0002-0000-0300-000000000000}">
      <formula1>"□,■"</formula1>
    </dataValidation>
    <dataValidation type="list" allowBlank="1" showInputMessage="1" showErrorMessage="1" sqref="M42:N56" xr:uid="{00000000-0002-0000-0300-000001000000}">
      <formula1>"○"</formula1>
    </dataValidation>
  </dataValidations>
  <pageMargins left="0.7" right="0.7" top="0.75" bottom="0.75" header="0.3" footer="0.3"/>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O53"/>
  <sheetViews>
    <sheetView view="pageBreakPreview" topLeftCell="J1" zoomScale="55" zoomScaleNormal="85" zoomScaleSheetLayoutView="55" workbookViewId="0">
      <selection activeCell="Q39" sqref="Q39:Z39"/>
    </sheetView>
  </sheetViews>
  <sheetFormatPr defaultRowHeight="13.5" x14ac:dyDescent="0.4"/>
  <cols>
    <col min="1" max="1" width="9" style="240" hidden="1" customWidth="1"/>
    <col min="2" max="2" width="8.125" style="240" hidden="1" customWidth="1"/>
    <col min="3" max="5" width="6.25" style="240" hidden="1" customWidth="1"/>
    <col min="6" max="6" width="8.125" style="240" hidden="1" customWidth="1"/>
    <col min="7" max="7" width="4.875" style="240" hidden="1" customWidth="1"/>
    <col min="8" max="9" width="8.125" style="240" hidden="1" customWidth="1"/>
    <col min="10" max="11" width="4.25" style="345" customWidth="1"/>
    <col min="12" max="12" width="25" style="243" customWidth="1"/>
    <col min="13" max="13" width="4.875" style="243" customWidth="1"/>
    <col min="14" max="14" width="41.625" style="243" customWidth="1"/>
    <col min="15" max="15" width="4.875" style="243" customWidth="1"/>
    <col min="16" max="16" width="19.625" style="243" customWidth="1"/>
    <col min="17" max="17" width="33.875" style="243" customWidth="1"/>
    <col min="18" max="32" width="4.875" style="243" customWidth="1"/>
    <col min="33" max="33" width="5.5" style="243" customWidth="1"/>
    <col min="34" max="38" width="4.875" style="243" customWidth="1"/>
    <col min="39" max="39" width="9.375" style="243" bestFit="1" customWidth="1"/>
    <col min="40" max="41" width="4.875" style="243" customWidth="1"/>
    <col min="42" max="16384" width="9" style="243"/>
  </cols>
  <sheetData>
    <row r="1" spans="1:41" x14ac:dyDescent="0.4">
      <c r="A1" s="240" t="s">
        <v>407</v>
      </c>
      <c r="B1" s="240" t="s">
        <v>408</v>
      </c>
      <c r="C1" s="240" t="s">
        <v>409</v>
      </c>
      <c r="D1" s="240" t="s">
        <v>410</v>
      </c>
      <c r="E1" s="240" t="s">
        <v>411</v>
      </c>
      <c r="F1" s="240" t="s">
        <v>412</v>
      </c>
      <c r="G1" s="240" t="s">
        <v>413</v>
      </c>
      <c r="H1" s="240" t="s">
        <v>414</v>
      </c>
      <c r="I1" s="240" t="s">
        <v>415</v>
      </c>
      <c r="J1" s="241"/>
      <c r="K1" s="241"/>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row>
    <row r="2" spans="1:41" x14ac:dyDescent="0.4">
      <c r="A2" s="240" t="s">
        <v>418</v>
      </c>
      <c r="B2" s="240" t="s">
        <v>419</v>
      </c>
      <c r="C2" s="240" t="s">
        <v>419</v>
      </c>
      <c r="D2" s="240" t="s">
        <v>419</v>
      </c>
      <c r="E2" s="240" t="s">
        <v>419</v>
      </c>
      <c r="F2" s="240" t="s">
        <v>419</v>
      </c>
      <c r="G2" s="240" t="s">
        <v>416</v>
      </c>
      <c r="H2" s="240" t="s">
        <v>417</v>
      </c>
      <c r="I2" s="240" t="s">
        <v>417</v>
      </c>
      <c r="J2" s="241"/>
      <c r="K2" s="241"/>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row>
    <row r="3" spans="1:41" x14ac:dyDescent="0.4">
      <c r="A3" s="240" t="s">
        <v>419</v>
      </c>
      <c r="B3" s="240" t="s">
        <v>419</v>
      </c>
      <c r="C3" s="240" t="s">
        <v>419</v>
      </c>
      <c r="D3" s="240" t="s">
        <v>419</v>
      </c>
      <c r="E3" s="240" t="s">
        <v>419</v>
      </c>
      <c r="F3" s="240" t="s">
        <v>419</v>
      </c>
      <c r="G3" s="240" t="s">
        <v>417</v>
      </c>
      <c r="H3" s="240" t="s">
        <v>417</v>
      </c>
      <c r="I3" s="240" t="s">
        <v>417</v>
      </c>
      <c r="J3" s="241"/>
      <c r="K3" s="241"/>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row>
    <row r="4" spans="1:41" x14ac:dyDescent="0.4">
      <c r="A4" s="240" t="s">
        <v>419</v>
      </c>
      <c r="B4" s="240" t="s">
        <v>419</v>
      </c>
      <c r="C4" s="240" t="s">
        <v>419</v>
      </c>
      <c r="D4" s="240" t="s">
        <v>419</v>
      </c>
      <c r="E4" s="240" t="s">
        <v>419</v>
      </c>
      <c r="F4" s="240" t="s">
        <v>419</v>
      </c>
      <c r="G4" s="240" t="s">
        <v>417</v>
      </c>
      <c r="H4" s="240" t="s">
        <v>417</v>
      </c>
      <c r="I4" s="240" t="s">
        <v>417</v>
      </c>
      <c r="J4" s="241"/>
      <c r="K4" s="241"/>
      <c r="L4" s="242"/>
      <c r="M4" s="242"/>
      <c r="N4" s="242"/>
      <c r="O4" s="242"/>
      <c r="P4" s="300"/>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row>
    <row r="5" spans="1:41" ht="20.25" customHeight="1" x14ac:dyDescent="0.4">
      <c r="A5" s="240" t="s">
        <v>419</v>
      </c>
      <c r="B5" s="240" t="s">
        <v>419</v>
      </c>
      <c r="C5" s="240" t="s">
        <v>419</v>
      </c>
      <c r="D5" s="240" t="s">
        <v>419</v>
      </c>
      <c r="E5" s="240" t="s">
        <v>419</v>
      </c>
      <c r="F5" s="240" t="s">
        <v>419</v>
      </c>
      <c r="G5" s="240" t="s">
        <v>417</v>
      </c>
      <c r="H5" s="240" t="s">
        <v>417</v>
      </c>
      <c r="I5" s="240" t="s">
        <v>417</v>
      </c>
      <c r="J5" s="332" t="s">
        <v>488</v>
      </c>
      <c r="K5" s="332"/>
      <c r="L5" s="242"/>
      <c r="M5" s="242"/>
      <c r="N5" s="242"/>
      <c r="O5" s="242"/>
      <c r="P5" s="300"/>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row>
    <row r="6" spans="1:41" ht="20.25" customHeight="1" x14ac:dyDescent="0.4">
      <c r="A6" s="240" t="s">
        <v>419</v>
      </c>
      <c r="B6" s="240" t="s">
        <v>419</v>
      </c>
      <c r="C6" s="240" t="s">
        <v>419</v>
      </c>
      <c r="D6" s="240" t="s">
        <v>419</v>
      </c>
      <c r="E6" s="240" t="s">
        <v>419</v>
      </c>
      <c r="F6" s="240" t="s">
        <v>419</v>
      </c>
      <c r="G6" s="240" t="s">
        <v>417</v>
      </c>
      <c r="H6" s="240" t="s">
        <v>417</v>
      </c>
      <c r="I6" s="240" t="s">
        <v>417</v>
      </c>
      <c r="J6" s="890" t="s">
        <v>489</v>
      </c>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row>
    <row r="7" spans="1:41" ht="20.25" customHeight="1" x14ac:dyDescent="0.4">
      <c r="A7" s="240" t="s">
        <v>419</v>
      </c>
      <c r="B7" s="240" t="s">
        <v>419</v>
      </c>
      <c r="C7" s="240" t="s">
        <v>419</v>
      </c>
      <c r="D7" s="240" t="s">
        <v>419</v>
      </c>
      <c r="E7" s="240" t="s">
        <v>419</v>
      </c>
      <c r="F7" s="240" t="s">
        <v>419</v>
      </c>
      <c r="G7" s="240" t="s">
        <v>417</v>
      </c>
      <c r="H7" s="240" t="s">
        <v>417</v>
      </c>
      <c r="I7" s="240" t="s">
        <v>417</v>
      </c>
      <c r="J7" s="241"/>
      <c r="K7" s="241"/>
      <c r="L7" s="242"/>
      <c r="M7" s="242"/>
      <c r="N7" s="242"/>
      <c r="O7" s="242"/>
      <c r="P7" s="300"/>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row>
    <row r="8" spans="1:41" ht="30" customHeight="1" x14ac:dyDescent="0.4">
      <c r="A8" s="240" t="s">
        <v>419</v>
      </c>
      <c r="B8" s="240" t="s">
        <v>419</v>
      </c>
      <c r="C8" s="240" t="s">
        <v>419</v>
      </c>
      <c r="D8" s="240" t="s">
        <v>419</v>
      </c>
      <c r="E8" s="240" t="s">
        <v>419</v>
      </c>
      <c r="F8" s="240" t="s">
        <v>419</v>
      </c>
      <c r="G8" s="240" t="s">
        <v>417</v>
      </c>
      <c r="H8" s="240" t="s">
        <v>417</v>
      </c>
      <c r="I8" s="240" t="s">
        <v>417</v>
      </c>
      <c r="J8" s="241"/>
      <c r="K8" s="241"/>
      <c r="L8" s="242"/>
      <c r="M8" s="242"/>
      <c r="N8" s="242"/>
      <c r="O8" s="242"/>
      <c r="P8" s="300"/>
      <c r="Q8" s="242"/>
      <c r="R8" s="242"/>
      <c r="S8" s="241"/>
      <c r="T8" s="241"/>
      <c r="U8" s="241"/>
      <c r="V8" s="241"/>
      <c r="W8" s="241"/>
      <c r="X8" s="241"/>
      <c r="Y8" s="241"/>
      <c r="Z8" s="241"/>
      <c r="AA8" s="241"/>
      <c r="AB8" s="874" t="s">
        <v>490</v>
      </c>
      <c r="AC8" s="874"/>
      <c r="AD8" s="874"/>
      <c r="AE8" s="874"/>
      <c r="AF8" s="244"/>
      <c r="AG8" s="245"/>
      <c r="AH8" s="245"/>
      <c r="AI8" s="245"/>
      <c r="AJ8" s="245"/>
      <c r="AK8" s="245"/>
      <c r="AL8" s="245"/>
      <c r="AM8" s="245"/>
      <c r="AN8" s="245"/>
      <c r="AO8" s="246"/>
    </row>
    <row r="9" spans="1:41" ht="20.25" customHeight="1" x14ac:dyDescent="0.4">
      <c r="A9" s="251" t="s">
        <v>419</v>
      </c>
      <c r="B9" s="251" t="s">
        <v>419</v>
      </c>
      <c r="C9" s="251" t="s">
        <v>419</v>
      </c>
      <c r="D9" s="251" t="s">
        <v>419</v>
      </c>
      <c r="E9" s="251" t="s">
        <v>419</v>
      </c>
      <c r="F9" s="251" t="s">
        <v>419</v>
      </c>
      <c r="G9" s="251" t="s">
        <v>417</v>
      </c>
      <c r="H9" s="251" t="s">
        <v>417</v>
      </c>
      <c r="I9" s="251" t="s">
        <v>417</v>
      </c>
      <c r="J9" s="241"/>
      <c r="K9" s="241"/>
      <c r="L9" s="242"/>
      <c r="M9" s="242"/>
      <c r="N9" s="242"/>
      <c r="O9" s="242"/>
      <c r="P9" s="300"/>
      <c r="Q9" s="242"/>
      <c r="R9" s="242"/>
      <c r="S9" s="242"/>
      <c r="T9" s="242"/>
      <c r="U9" s="242"/>
      <c r="V9" s="242"/>
      <c r="W9" s="242"/>
      <c r="X9" s="242"/>
      <c r="Y9" s="242"/>
      <c r="Z9" s="242"/>
      <c r="AA9" s="242"/>
      <c r="AB9" s="242"/>
      <c r="AC9" s="242"/>
      <c r="AD9" s="242"/>
      <c r="AE9" s="242"/>
      <c r="AF9" s="242"/>
      <c r="AG9" s="242"/>
      <c r="AH9" s="242"/>
      <c r="AI9" s="242"/>
      <c r="AJ9" s="242"/>
      <c r="AK9" s="242"/>
      <c r="AL9" s="242"/>
      <c r="AM9" s="242"/>
      <c r="AN9" s="242"/>
      <c r="AO9" s="242"/>
    </row>
    <row r="10" spans="1:41" ht="18" customHeight="1" x14ac:dyDescent="0.4">
      <c r="A10" s="240" t="s">
        <v>419</v>
      </c>
      <c r="B10" s="240" t="s">
        <v>419</v>
      </c>
      <c r="C10" s="240" t="s">
        <v>419</v>
      </c>
      <c r="D10" s="240" t="s">
        <v>419</v>
      </c>
      <c r="E10" s="240" t="s">
        <v>419</v>
      </c>
      <c r="F10" s="240" t="s">
        <v>419</v>
      </c>
      <c r="G10" s="240" t="s">
        <v>417</v>
      </c>
      <c r="H10" s="240" t="s">
        <v>417</v>
      </c>
      <c r="I10" s="240" t="s">
        <v>417</v>
      </c>
      <c r="J10" s="874" t="s">
        <v>483</v>
      </c>
      <c r="K10" s="874"/>
      <c r="L10" s="874"/>
      <c r="M10" s="874" t="s">
        <v>420</v>
      </c>
      <c r="N10" s="874"/>
      <c r="O10" s="891" t="s">
        <v>421</v>
      </c>
      <c r="P10" s="891"/>
      <c r="Q10" s="874" t="s">
        <v>484</v>
      </c>
      <c r="R10" s="874"/>
      <c r="S10" s="874"/>
      <c r="T10" s="874"/>
      <c r="U10" s="874"/>
      <c r="V10" s="874"/>
      <c r="W10" s="874"/>
      <c r="X10" s="874"/>
      <c r="Y10" s="874"/>
      <c r="Z10" s="874"/>
      <c r="AA10" s="874"/>
      <c r="AB10" s="874"/>
      <c r="AC10" s="874"/>
      <c r="AD10" s="874"/>
      <c r="AE10" s="874"/>
      <c r="AF10" s="874"/>
      <c r="AG10" s="874"/>
      <c r="AH10" s="874" t="s">
        <v>313</v>
      </c>
      <c r="AI10" s="874"/>
      <c r="AJ10" s="874"/>
      <c r="AK10" s="874"/>
      <c r="AL10" s="874" t="s">
        <v>422</v>
      </c>
      <c r="AM10" s="874"/>
      <c r="AN10" s="874"/>
      <c r="AO10" s="875"/>
    </row>
    <row r="11" spans="1:41" ht="18.75" customHeight="1" x14ac:dyDescent="0.4">
      <c r="A11" s="240" t="s">
        <v>419</v>
      </c>
      <c r="B11" s="240" t="s">
        <v>419</v>
      </c>
      <c r="C11" s="240" t="s">
        <v>419</v>
      </c>
      <c r="D11" s="240" t="s">
        <v>419</v>
      </c>
      <c r="E11" s="240" t="s">
        <v>419</v>
      </c>
      <c r="F11" s="240" t="s">
        <v>419</v>
      </c>
      <c r="G11" s="240" t="s">
        <v>417</v>
      </c>
      <c r="H11" s="240" t="s">
        <v>417</v>
      </c>
      <c r="I11" s="240" t="s">
        <v>417</v>
      </c>
      <c r="J11" s="872" t="s">
        <v>423</v>
      </c>
      <c r="K11" s="872"/>
      <c r="L11" s="873"/>
      <c r="M11" s="333"/>
      <c r="N11" s="329"/>
      <c r="O11" s="258"/>
      <c r="P11" s="340"/>
      <c r="Q11" s="876" t="s">
        <v>424</v>
      </c>
      <c r="R11" s="328" t="s">
        <v>425</v>
      </c>
      <c r="S11" s="248" t="s">
        <v>426</v>
      </c>
      <c r="T11" s="249"/>
      <c r="U11" s="249"/>
      <c r="V11" s="328" t="s">
        <v>425</v>
      </c>
      <c r="W11" s="248" t="s">
        <v>427</v>
      </c>
      <c r="X11" s="249"/>
      <c r="Y11" s="249"/>
      <c r="Z11" s="328" t="s">
        <v>425</v>
      </c>
      <c r="AA11" s="248" t="s">
        <v>428</v>
      </c>
      <c r="AB11" s="249"/>
      <c r="AC11" s="249"/>
      <c r="AD11" s="328" t="s">
        <v>425</v>
      </c>
      <c r="AE11" s="248" t="s">
        <v>429</v>
      </c>
      <c r="AF11" s="249"/>
      <c r="AG11" s="250"/>
      <c r="AH11" s="878"/>
      <c r="AI11" s="878"/>
      <c r="AJ11" s="878"/>
      <c r="AK11" s="878"/>
      <c r="AL11" s="878"/>
      <c r="AM11" s="878"/>
      <c r="AN11" s="878"/>
      <c r="AO11" s="880"/>
    </row>
    <row r="12" spans="1:41" ht="18.75" customHeight="1" x14ac:dyDescent="0.4">
      <c r="A12" s="251" t="s">
        <v>419</v>
      </c>
      <c r="B12" s="251" t="s">
        <v>419</v>
      </c>
      <c r="C12" s="251" t="s">
        <v>419</v>
      </c>
      <c r="D12" s="251" t="s">
        <v>419</v>
      </c>
      <c r="E12" s="251" t="s">
        <v>419</v>
      </c>
      <c r="F12" s="251" t="s">
        <v>419</v>
      </c>
      <c r="G12" s="251" t="s">
        <v>417</v>
      </c>
      <c r="H12" s="251" t="s">
        <v>417</v>
      </c>
      <c r="I12" s="252" t="s">
        <v>417</v>
      </c>
      <c r="J12" s="874"/>
      <c r="K12" s="874"/>
      <c r="L12" s="875"/>
      <c r="M12" s="334"/>
      <c r="N12" s="335"/>
      <c r="O12" s="305"/>
      <c r="P12" s="314"/>
      <c r="Q12" s="877"/>
      <c r="R12" s="309" t="s">
        <v>425</v>
      </c>
      <c r="S12" s="310" t="s">
        <v>430</v>
      </c>
      <c r="T12" s="336"/>
      <c r="U12" s="336"/>
      <c r="V12" s="311" t="s">
        <v>425</v>
      </c>
      <c r="W12" s="310" t="s">
        <v>431</v>
      </c>
      <c r="X12" s="336"/>
      <c r="Y12" s="336"/>
      <c r="Z12" s="311" t="s">
        <v>425</v>
      </c>
      <c r="AA12" s="310" t="s">
        <v>432</v>
      </c>
      <c r="AB12" s="336"/>
      <c r="AC12" s="336"/>
      <c r="AD12" s="311" t="s">
        <v>425</v>
      </c>
      <c r="AE12" s="310" t="s">
        <v>433</v>
      </c>
      <c r="AF12" s="336"/>
      <c r="AG12" s="306"/>
      <c r="AH12" s="879"/>
      <c r="AI12" s="879"/>
      <c r="AJ12" s="879"/>
      <c r="AK12" s="879"/>
      <c r="AL12" s="879"/>
      <c r="AM12" s="879"/>
      <c r="AN12" s="879"/>
      <c r="AO12" s="881"/>
    </row>
    <row r="13" spans="1:41" ht="18.75" customHeight="1" x14ac:dyDescent="0.4">
      <c r="A13" s="240" t="s">
        <v>419</v>
      </c>
      <c r="B13" s="240" t="s">
        <v>419</v>
      </c>
      <c r="C13" s="240" t="s">
        <v>419</v>
      </c>
      <c r="D13" s="240" t="s">
        <v>419</v>
      </c>
      <c r="E13" s="240" t="s">
        <v>419</v>
      </c>
      <c r="F13" s="240" t="s">
        <v>419</v>
      </c>
      <c r="G13" s="240" t="s">
        <v>419</v>
      </c>
      <c r="H13" s="240" t="s">
        <v>417</v>
      </c>
      <c r="I13" s="240" t="s">
        <v>419</v>
      </c>
      <c r="J13" s="256"/>
      <c r="K13" s="257"/>
      <c r="L13" s="318"/>
      <c r="M13" s="259"/>
      <c r="N13" s="250"/>
      <c r="O13" s="259"/>
      <c r="P13" s="341"/>
      <c r="Q13" s="342" t="s">
        <v>434</v>
      </c>
      <c r="R13" s="260" t="s">
        <v>425</v>
      </c>
      <c r="S13" s="261" t="s">
        <v>435</v>
      </c>
      <c r="T13" s="261"/>
      <c r="U13" s="262"/>
      <c r="V13" s="263" t="s">
        <v>425</v>
      </c>
      <c r="W13" s="261" t="s">
        <v>436</v>
      </c>
      <c r="X13" s="261"/>
      <c r="Y13" s="262"/>
      <c r="Z13" s="263" t="s">
        <v>425</v>
      </c>
      <c r="AA13" s="264" t="s">
        <v>437</v>
      </c>
      <c r="AB13" s="264"/>
      <c r="AC13" s="264"/>
      <c r="AD13" s="264"/>
      <c r="AE13" s="264"/>
      <c r="AF13" s="264"/>
      <c r="AG13" s="330"/>
      <c r="AH13" s="265" t="s">
        <v>425</v>
      </c>
      <c r="AI13" s="248" t="s">
        <v>438</v>
      </c>
      <c r="AJ13" s="248"/>
      <c r="AK13" s="266"/>
      <c r="AL13" s="265" t="s">
        <v>425</v>
      </c>
      <c r="AM13" s="248" t="s">
        <v>438</v>
      </c>
      <c r="AN13" s="248"/>
      <c r="AO13" s="266"/>
    </row>
    <row r="14" spans="1:41" ht="18.75" customHeight="1" x14ac:dyDescent="0.4">
      <c r="A14" s="240" t="s">
        <v>419</v>
      </c>
      <c r="B14" s="240" t="s">
        <v>419</v>
      </c>
      <c r="C14" s="240" t="s">
        <v>419</v>
      </c>
      <c r="D14" s="240" t="s">
        <v>419</v>
      </c>
      <c r="E14" s="240" t="s">
        <v>419</v>
      </c>
      <c r="F14" s="240" t="s">
        <v>419</v>
      </c>
      <c r="G14" s="240" t="s">
        <v>419</v>
      </c>
      <c r="H14" s="240" t="s">
        <v>417</v>
      </c>
      <c r="I14" s="240" t="s">
        <v>419</v>
      </c>
      <c r="J14" s="267"/>
      <c r="K14" s="268"/>
      <c r="L14" s="319"/>
      <c r="M14" s="271"/>
      <c r="N14" s="255"/>
      <c r="O14" s="271"/>
      <c r="P14" s="343"/>
      <c r="Q14" s="272" t="s">
        <v>439</v>
      </c>
      <c r="R14" s="273" t="s">
        <v>425</v>
      </c>
      <c r="S14" s="274" t="s">
        <v>440</v>
      </c>
      <c r="T14" s="275"/>
      <c r="U14" s="276"/>
      <c r="V14" s="277" t="s">
        <v>425</v>
      </c>
      <c r="W14" s="274" t="s">
        <v>441</v>
      </c>
      <c r="X14" s="278"/>
      <c r="Y14" s="278"/>
      <c r="Z14" s="275"/>
      <c r="AA14" s="275"/>
      <c r="AB14" s="275"/>
      <c r="AC14" s="275"/>
      <c r="AD14" s="275"/>
      <c r="AE14" s="275"/>
      <c r="AF14" s="275"/>
      <c r="AG14" s="286"/>
      <c r="AH14" s="253" t="s">
        <v>425</v>
      </c>
      <c r="AI14" s="254" t="s">
        <v>442</v>
      </c>
      <c r="AJ14" s="279"/>
      <c r="AK14" s="280"/>
      <c r="AL14" s="253" t="s">
        <v>425</v>
      </c>
      <c r="AM14" s="254" t="s">
        <v>442</v>
      </c>
      <c r="AN14" s="279"/>
      <c r="AO14" s="280"/>
    </row>
    <row r="15" spans="1:41" ht="19.5" customHeight="1" x14ac:dyDescent="0.4">
      <c r="A15" s="240" t="s">
        <v>419</v>
      </c>
      <c r="B15" s="240" t="s">
        <v>419</v>
      </c>
      <c r="C15" s="240" t="s">
        <v>419</v>
      </c>
      <c r="D15" s="240" t="s">
        <v>419</v>
      </c>
      <c r="E15" s="240" t="s">
        <v>419</v>
      </c>
      <c r="F15" s="240" t="s">
        <v>419</v>
      </c>
      <c r="G15" s="240" t="s">
        <v>419</v>
      </c>
      <c r="H15" s="240" t="s">
        <v>417</v>
      </c>
      <c r="I15" s="240" t="s">
        <v>419</v>
      </c>
      <c r="J15" s="267"/>
      <c r="K15" s="268"/>
      <c r="L15" s="269"/>
      <c r="M15" s="270"/>
      <c r="N15" s="255"/>
      <c r="O15" s="271"/>
      <c r="P15" s="281"/>
      <c r="Q15" s="272" t="s">
        <v>443</v>
      </c>
      <c r="R15" s="273" t="s">
        <v>425</v>
      </c>
      <c r="S15" s="274" t="s">
        <v>440</v>
      </c>
      <c r="T15" s="275"/>
      <c r="U15" s="276"/>
      <c r="V15" s="277" t="s">
        <v>425</v>
      </c>
      <c r="W15" s="274" t="s">
        <v>444</v>
      </c>
      <c r="X15" s="277"/>
      <c r="Y15" s="274"/>
      <c r="Z15" s="278"/>
      <c r="AA15" s="278"/>
      <c r="AB15" s="278"/>
      <c r="AC15" s="278"/>
      <c r="AD15" s="278"/>
      <c r="AE15" s="278"/>
      <c r="AF15" s="278"/>
      <c r="AG15" s="283"/>
      <c r="AH15" s="279"/>
      <c r="AI15" s="279"/>
      <c r="AJ15" s="279"/>
      <c r="AK15" s="280"/>
      <c r="AL15" s="284"/>
      <c r="AM15" s="279"/>
      <c r="AN15" s="279"/>
      <c r="AO15" s="280"/>
    </row>
    <row r="16" spans="1:41" ht="19.5" customHeight="1" x14ac:dyDescent="0.4">
      <c r="A16" s="240" t="s">
        <v>419</v>
      </c>
      <c r="B16" s="240" t="s">
        <v>419</v>
      </c>
      <c r="C16" s="240" t="s">
        <v>419</v>
      </c>
      <c r="D16" s="240" t="s">
        <v>419</v>
      </c>
      <c r="E16" s="240" t="s">
        <v>419</v>
      </c>
      <c r="F16" s="240" t="s">
        <v>419</v>
      </c>
      <c r="G16" s="240" t="s">
        <v>419</v>
      </c>
      <c r="H16" s="240" t="s">
        <v>417</v>
      </c>
      <c r="I16" s="240" t="s">
        <v>419</v>
      </c>
      <c r="J16" s="267"/>
      <c r="K16" s="268"/>
      <c r="L16" s="269"/>
      <c r="M16" s="270"/>
      <c r="N16" s="255"/>
      <c r="O16" s="271"/>
      <c r="P16" s="281"/>
      <c r="Q16" s="272" t="s">
        <v>445</v>
      </c>
      <c r="R16" s="273" t="s">
        <v>425</v>
      </c>
      <c r="S16" s="274" t="s">
        <v>440</v>
      </c>
      <c r="T16" s="275"/>
      <c r="U16" s="276"/>
      <c r="V16" s="277" t="s">
        <v>425</v>
      </c>
      <c r="W16" s="274" t="s">
        <v>444</v>
      </c>
      <c r="X16" s="277"/>
      <c r="Y16" s="274"/>
      <c r="Z16" s="278"/>
      <c r="AA16" s="278"/>
      <c r="AB16" s="278"/>
      <c r="AC16" s="278"/>
      <c r="AD16" s="278"/>
      <c r="AE16" s="278"/>
      <c r="AF16" s="278"/>
      <c r="AG16" s="283"/>
      <c r="AH16" s="279"/>
      <c r="AI16" s="279"/>
      <c r="AJ16" s="279"/>
      <c r="AK16" s="280"/>
      <c r="AL16" s="284"/>
      <c r="AM16" s="279"/>
      <c r="AN16" s="279"/>
      <c r="AO16" s="280"/>
    </row>
    <row r="17" spans="1:41" ht="18.75" customHeight="1" x14ac:dyDescent="0.4">
      <c r="A17" s="240" t="s">
        <v>419</v>
      </c>
      <c r="B17" s="240" t="s">
        <v>419</v>
      </c>
      <c r="C17" s="240" t="s">
        <v>419</v>
      </c>
      <c r="D17" s="240" t="s">
        <v>419</v>
      </c>
      <c r="E17" s="240" t="s">
        <v>419</v>
      </c>
      <c r="F17" s="240" t="s">
        <v>419</v>
      </c>
      <c r="G17" s="240" t="s">
        <v>419</v>
      </c>
      <c r="H17" s="240" t="s">
        <v>417</v>
      </c>
      <c r="I17" s="240" t="s">
        <v>419</v>
      </c>
      <c r="J17" s="267"/>
      <c r="K17" s="268"/>
      <c r="L17" s="319"/>
      <c r="M17" s="271"/>
      <c r="N17" s="255"/>
      <c r="O17" s="271"/>
      <c r="P17" s="343"/>
      <c r="Q17" s="322" t="s">
        <v>491</v>
      </c>
      <c r="R17" s="294" t="s">
        <v>425</v>
      </c>
      <c r="S17" s="274" t="s">
        <v>435</v>
      </c>
      <c r="T17" s="274"/>
      <c r="U17" s="277" t="s">
        <v>425</v>
      </c>
      <c r="V17" s="274" t="s">
        <v>446</v>
      </c>
      <c r="W17" s="274"/>
      <c r="X17" s="299" t="s">
        <v>425</v>
      </c>
      <c r="Y17" s="274" t="s">
        <v>447</v>
      </c>
      <c r="Z17" s="293"/>
      <c r="AA17" s="293"/>
      <c r="AB17" s="293"/>
      <c r="AC17" s="293"/>
      <c r="AD17" s="293"/>
      <c r="AE17" s="293"/>
      <c r="AF17" s="293"/>
      <c r="AG17" s="326"/>
      <c r="AH17" s="284"/>
      <c r="AI17" s="279"/>
      <c r="AJ17" s="279"/>
      <c r="AK17" s="280"/>
      <c r="AL17" s="284"/>
      <c r="AM17" s="279"/>
      <c r="AN17" s="279"/>
      <c r="AO17" s="280"/>
    </row>
    <row r="18" spans="1:41" ht="18.75" customHeight="1" x14ac:dyDescent="0.4">
      <c r="A18" s="240" t="s">
        <v>419</v>
      </c>
      <c r="B18" s="240" t="s">
        <v>419</v>
      </c>
      <c r="C18" s="240" t="s">
        <v>419</v>
      </c>
      <c r="D18" s="240" t="s">
        <v>419</v>
      </c>
      <c r="E18" s="240" t="s">
        <v>419</v>
      </c>
      <c r="F18" s="240" t="s">
        <v>419</v>
      </c>
      <c r="G18" s="240" t="s">
        <v>419</v>
      </c>
      <c r="H18" s="240" t="s">
        <v>417</v>
      </c>
      <c r="I18" s="240" t="s">
        <v>419</v>
      </c>
      <c r="J18" s="267"/>
      <c r="K18" s="268"/>
      <c r="L18" s="319"/>
      <c r="M18" s="271"/>
      <c r="N18" s="255"/>
      <c r="O18" s="271"/>
      <c r="P18" s="343"/>
      <c r="Q18" s="882" t="s">
        <v>492</v>
      </c>
      <c r="R18" s="884" t="s">
        <v>425</v>
      </c>
      <c r="S18" s="886" t="s">
        <v>435</v>
      </c>
      <c r="T18" s="886"/>
      <c r="U18" s="888" t="s">
        <v>425</v>
      </c>
      <c r="V18" s="886" t="s">
        <v>448</v>
      </c>
      <c r="W18" s="886"/>
      <c r="X18" s="295"/>
      <c r="Y18" s="295"/>
      <c r="Z18" s="295"/>
      <c r="AA18" s="295"/>
      <c r="AB18" s="295"/>
      <c r="AC18" s="295"/>
      <c r="AD18" s="295"/>
      <c r="AE18" s="295"/>
      <c r="AF18" s="295"/>
      <c r="AG18" s="327"/>
      <c r="AH18" s="284"/>
      <c r="AI18" s="279"/>
      <c r="AJ18" s="279"/>
      <c r="AK18" s="280"/>
      <c r="AL18" s="284"/>
      <c r="AM18" s="279"/>
      <c r="AN18" s="279"/>
      <c r="AO18" s="280"/>
    </row>
    <row r="19" spans="1:41" ht="18.75" customHeight="1" x14ac:dyDescent="0.4">
      <c r="A19" s="240" t="s">
        <v>419</v>
      </c>
      <c r="B19" s="240" t="s">
        <v>419</v>
      </c>
      <c r="C19" s="240" t="s">
        <v>419</v>
      </c>
      <c r="D19" s="240" t="s">
        <v>419</v>
      </c>
      <c r="E19" s="240" t="s">
        <v>419</v>
      </c>
      <c r="F19" s="240" t="s">
        <v>419</v>
      </c>
      <c r="G19" s="240" t="s">
        <v>419</v>
      </c>
      <c r="H19" s="240" t="s">
        <v>417</v>
      </c>
      <c r="I19" s="240" t="s">
        <v>419</v>
      </c>
      <c r="J19" s="267"/>
      <c r="K19" s="268"/>
      <c r="L19" s="319"/>
      <c r="M19" s="271"/>
      <c r="N19" s="255"/>
      <c r="O19" s="271"/>
      <c r="P19" s="343"/>
      <c r="Q19" s="883"/>
      <c r="R19" s="885"/>
      <c r="S19" s="887"/>
      <c r="T19" s="887"/>
      <c r="U19" s="889"/>
      <c r="V19" s="887"/>
      <c r="W19" s="887"/>
      <c r="X19" s="344"/>
      <c r="Y19" s="344"/>
      <c r="Z19" s="344"/>
      <c r="AA19" s="344"/>
      <c r="AB19" s="344"/>
      <c r="AC19" s="344"/>
      <c r="AD19" s="344"/>
      <c r="AE19" s="344"/>
      <c r="AF19" s="344"/>
      <c r="AG19" s="344"/>
      <c r="AH19" s="284"/>
      <c r="AI19" s="279"/>
      <c r="AJ19" s="279"/>
      <c r="AK19" s="279"/>
      <c r="AL19" s="284"/>
      <c r="AM19" s="279"/>
      <c r="AN19" s="279"/>
      <c r="AO19" s="280"/>
    </row>
    <row r="20" spans="1:41" ht="18.75" customHeight="1" x14ac:dyDescent="0.4">
      <c r="A20" s="240" t="s">
        <v>419</v>
      </c>
      <c r="B20" s="240" t="s">
        <v>419</v>
      </c>
      <c r="C20" s="240" t="s">
        <v>419</v>
      </c>
      <c r="D20" s="240" t="s">
        <v>419</v>
      </c>
      <c r="E20" s="240" t="s">
        <v>419</v>
      </c>
      <c r="F20" s="240" t="s">
        <v>419</v>
      </c>
      <c r="G20" s="240" t="s">
        <v>419</v>
      </c>
      <c r="H20" s="240" t="s">
        <v>417</v>
      </c>
      <c r="I20" s="240" t="s">
        <v>419</v>
      </c>
      <c r="J20" s="267"/>
      <c r="K20" s="268"/>
      <c r="L20" s="319"/>
      <c r="M20" s="271"/>
      <c r="N20" s="255"/>
      <c r="O20" s="271"/>
      <c r="P20" s="343"/>
      <c r="Q20" s="331" t="s">
        <v>449</v>
      </c>
      <c r="R20" s="320" t="s">
        <v>425</v>
      </c>
      <c r="S20" s="288" t="s">
        <v>435</v>
      </c>
      <c r="T20" s="288"/>
      <c r="U20" s="321" t="s">
        <v>425</v>
      </c>
      <c r="V20" s="288" t="s">
        <v>450</v>
      </c>
      <c r="W20" s="288"/>
      <c r="X20" s="321" t="s">
        <v>425</v>
      </c>
      <c r="Y20" s="288" t="s">
        <v>451</v>
      </c>
      <c r="Z20" s="324"/>
      <c r="AA20" s="324"/>
      <c r="AB20" s="324"/>
      <c r="AC20" s="324"/>
      <c r="AD20" s="324"/>
      <c r="AE20" s="324"/>
      <c r="AF20" s="324"/>
      <c r="AG20" s="325"/>
      <c r="AH20" s="284"/>
      <c r="AI20" s="279"/>
      <c r="AJ20" s="279"/>
      <c r="AK20" s="280"/>
      <c r="AL20" s="284"/>
      <c r="AM20" s="279"/>
      <c r="AN20" s="279"/>
      <c r="AO20" s="280"/>
    </row>
    <row r="21" spans="1:41" ht="18.75" customHeight="1" x14ac:dyDescent="0.4">
      <c r="A21" s="240" t="s">
        <v>419</v>
      </c>
      <c r="B21" s="240" t="s">
        <v>419</v>
      </c>
      <c r="C21" s="240" t="s">
        <v>419</v>
      </c>
      <c r="D21" s="240" t="s">
        <v>419</v>
      </c>
      <c r="E21" s="240" t="s">
        <v>419</v>
      </c>
      <c r="F21" s="240" t="s">
        <v>419</v>
      </c>
      <c r="G21" s="240" t="s">
        <v>419</v>
      </c>
      <c r="H21" s="240" t="s">
        <v>417</v>
      </c>
      <c r="I21" s="240" t="s">
        <v>419</v>
      </c>
      <c r="J21" s="267"/>
      <c r="K21" s="268"/>
      <c r="L21" s="319"/>
      <c r="M21" s="271"/>
      <c r="N21" s="255"/>
      <c r="O21" s="271"/>
      <c r="P21" s="343"/>
      <c r="Q21" s="285" t="s">
        <v>452</v>
      </c>
      <c r="R21" s="273" t="s">
        <v>425</v>
      </c>
      <c r="S21" s="274" t="s">
        <v>435</v>
      </c>
      <c r="T21" s="275"/>
      <c r="U21" s="277" t="s">
        <v>425</v>
      </c>
      <c r="V21" s="274" t="s">
        <v>448</v>
      </c>
      <c r="W21" s="293"/>
      <c r="X21" s="293"/>
      <c r="Y21" s="293"/>
      <c r="Z21" s="293"/>
      <c r="AA21" s="293"/>
      <c r="AB21" s="293"/>
      <c r="AC21" s="293"/>
      <c r="AD21" s="293"/>
      <c r="AE21" s="293"/>
      <c r="AF21" s="293"/>
      <c r="AG21" s="326"/>
      <c r="AH21" s="284"/>
      <c r="AI21" s="279"/>
      <c r="AJ21" s="279"/>
      <c r="AK21" s="280"/>
      <c r="AL21" s="284"/>
      <c r="AM21" s="279"/>
      <c r="AN21" s="279"/>
      <c r="AO21" s="280"/>
    </row>
    <row r="22" spans="1:41" ht="18.75" customHeight="1" x14ac:dyDescent="0.4">
      <c r="A22" s="240" t="s">
        <v>419</v>
      </c>
      <c r="B22" s="240" t="s">
        <v>419</v>
      </c>
      <c r="C22" s="240" t="s">
        <v>419</v>
      </c>
      <c r="D22" s="240" t="s">
        <v>419</v>
      </c>
      <c r="E22" s="240" t="s">
        <v>419</v>
      </c>
      <c r="F22" s="240" t="s">
        <v>419</v>
      </c>
      <c r="G22" s="240" t="s">
        <v>419</v>
      </c>
      <c r="H22" s="240" t="s">
        <v>417</v>
      </c>
      <c r="I22" s="240" t="s">
        <v>419</v>
      </c>
      <c r="J22" s="253" t="s">
        <v>425</v>
      </c>
      <c r="K22" s="268">
        <v>36</v>
      </c>
      <c r="L22" s="319" t="s">
        <v>493</v>
      </c>
      <c r="M22" s="253" t="s">
        <v>425</v>
      </c>
      <c r="N22" s="255" t="s">
        <v>485</v>
      </c>
      <c r="O22" s="271"/>
      <c r="P22" s="343"/>
      <c r="Q22" s="287" t="s">
        <v>494</v>
      </c>
      <c r="R22" s="273" t="s">
        <v>425</v>
      </c>
      <c r="S22" s="274" t="s">
        <v>435</v>
      </c>
      <c r="T22" s="275"/>
      <c r="U22" s="277" t="s">
        <v>425</v>
      </c>
      <c r="V22" s="274" t="s">
        <v>448</v>
      </c>
      <c r="W22" s="293"/>
      <c r="X22" s="293"/>
      <c r="Y22" s="293"/>
      <c r="Z22" s="293"/>
      <c r="AA22" s="293"/>
      <c r="AB22" s="293"/>
      <c r="AC22" s="293"/>
      <c r="AD22" s="293"/>
      <c r="AE22" s="293"/>
      <c r="AF22" s="293"/>
      <c r="AG22" s="326"/>
      <c r="AH22" s="284"/>
      <c r="AI22" s="279"/>
      <c r="AJ22" s="279"/>
      <c r="AK22" s="280"/>
      <c r="AL22" s="284"/>
      <c r="AM22" s="279"/>
      <c r="AN22" s="279"/>
      <c r="AO22" s="280"/>
    </row>
    <row r="23" spans="1:41" ht="18.75" customHeight="1" x14ac:dyDescent="0.4">
      <c r="A23" s="240" t="s">
        <v>419</v>
      </c>
      <c r="B23" s="240" t="s">
        <v>419</v>
      </c>
      <c r="C23" s="240" t="s">
        <v>419</v>
      </c>
      <c r="D23" s="240" t="s">
        <v>419</v>
      </c>
      <c r="E23" s="240" t="s">
        <v>419</v>
      </c>
      <c r="F23" s="240" t="s">
        <v>419</v>
      </c>
      <c r="G23" s="240" t="s">
        <v>419</v>
      </c>
      <c r="H23" s="240" t="s">
        <v>417</v>
      </c>
      <c r="I23" s="240" t="s">
        <v>419</v>
      </c>
      <c r="J23" s="267"/>
      <c r="K23" s="268"/>
      <c r="L23" s="319" t="s">
        <v>495</v>
      </c>
      <c r="M23" s="253" t="s">
        <v>425</v>
      </c>
      <c r="N23" s="255" t="s">
        <v>486</v>
      </c>
      <c r="O23" s="271"/>
      <c r="P23" s="343"/>
      <c r="Q23" s="272" t="s">
        <v>453</v>
      </c>
      <c r="R23" s="273" t="s">
        <v>425</v>
      </c>
      <c r="S23" s="274" t="s">
        <v>435</v>
      </c>
      <c r="T23" s="274"/>
      <c r="U23" s="277" t="s">
        <v>425</v>
      </c>
      <c r="V23" s="274" t="s">
        <v>454</v>
      </c>
      <c r="W23" s="274"/>
      <c r="X23" s="277" t="s">
        <v>425</v>
      </c>
      <c r="Y23" s="274" t="s">
        <v>455</v>
      </c>
      <c r="Z23" s="274"/>
      <c r="AA23" s="274"/>
      <c r="AB23" s="274"/>
      <c r="AC23" s="274"/>
      <c r="AD23" s="274"/>
      <c r="AE23" s="275"/>
      <c r="AF23" s="275"/>
      <c r="AG23" s="286"/>
      <c r="AH23" s="284"/>
      <c r="AI23" s="279"/>
      <c r="AJ23" s="279"/>
      <c r="AK23" s="280"/>
      <c r="AL23" s="284"/>
      <c r="AM23" s="279"/>
      <c r="AN23" s="279"/>
      <c r="AO23" s="280"/>
    </row>
    <row r="24" spans="1:41" ht="18.75" customHeight="1" x14ac:dyDescent="0.4">
      <c r="A24" s="240" t="s">
        <v>419</v>
      </c>
      <c r="B24" s="240" t="s">
        <v>419</v>
      </c>
      <c r="C24" s="240" t="s">
        <v>419</v>
      </c>
      <c r="D24" s="240" t="s">
        <v>419</v>
      </c>
      <c r="E24" s="240" t="s">
        <v>419</v>
      </c>
      <c r="F24" s="240" t="s">
        <v>419</v>
      </c>
      <c r="G24" s="240" t="s">
        <v>419</v>
      </c>
      <c r="H24" s="240" t="s">
        <v>417</v>
      </c>
      <c r="I24" s="240" t="s">
        <v>419</v>
      </c>
      <c r="J24" s="267"/>
      <c r="K24" s="268"/>
      <c r="L24" s="289"/>
      <c r="M24" s="253" t="s">
        <v>425</v>
      </c>
      <c r="N24" s="255" t="s">
        <v>487</v>
      </c>
      <c r="O24" s="271"/>
      <c r="P24" s="343"/>
      <c r="Q24" s="322" t="s">
        <v>456</v>
      </c>
      <c r="R24" s="273" t="s">
        <v>425</v>
      </c>
      <c r="S24" s="274" t="s">
        <v>435</v>
      </c>
      <c r="T24" s="275"/>
      <c r="U24" s="277" t="s">
        <v>425</v>
      </c>
      <c r="V24" s="274" t="s">
        <v>448</v>
      </c>
      <c r="W24" s="293"/>
      <c r="X24" s="293"/>
      <c r="Y24" s="293"/>
      <c r="Z24" s="293"/>
      <c r="AA24" s="293"/>
      <c r="AB24" s="293"/>
      <c r="AC24" s="293"/>
      <c r="AD24" s="293"/>
      <c r="AE24" s="293"/>
      <c r="AF24" s="293"/>
      <c r="AG24" s="326"/>
      <c r="AH24" s="284"/>
      <c r="AI24" s="279"/>
      <c r="AJ24" s="279"/>
      <c r="AK24" s="280"/>
      <c r="AL24" s="284"/>
      <c r="AM24" s="279"/>
      <c r="AN24" s="279"/>
      <c r="AO24" s="280"/>
    </row>
    <row r="25" spans="1:41" ht="18.75" customHeight="1" x14ac:dyDescent="0.4">
      <c r="A25" s="240" t="s">
        <v>419</v>
      </c>
      <c r="B25" s="240" t="s">
        <v>419</v>
      </c>
      <c r="C25" s="240" t="s">
        <v>419</v>
      </c>
      <c r="D25" s="240" t="s">
        <v>419</v>
      </c>
      <c r="E25" s="240" t="s">
        <v>419</v>
      </c>
      <c r="F25" s="240" t="s">
        <v>419</v>
      </c>
      <c r="G25" s="240" t="s">
        <v>419</v>
      </c>
      <c r="H25" s="240" t="s">
        <v>417</v>
      </c>
      <c r="I25" s="240" t="s">
        <v>419</v>
      </c>
      <c r="J25" s="267"/>
      <c r="K25" s="268"/>
      <c r="L25" s="319"/>
      <c r="M25" s="253" t="s">
        <v>425</v>
      </c>
      <c r="N25" s="255" t="s">
        <v>496</v>
      </c>
      <c r="O25" s="271"/>
      <c r="P25" s="343"/>
      <c r="Q25" s="322" t="s">
        <v>458</v>
      </c>
      <c r="R25" s="273" t="s">
        <v>425</v>
      </c>
      <c r="S25" s="274" t="s">
        <v>435</v>
      </c>
      <c r="T25" s="275"/>
      <c r="U25" s="277" t="s">
        <v>425</v>
      </c>
      <c r="V25" s="274" t="s">
        <v>448</v>
      </c>
      <c r="W25" s="293"/>
      <c r="X25" s="293"/>
      <c r="Y25" s="293"/>
      <c r="Z25" s="293"/>
      <c r="AA25" s="293"/>
      <c r="AB25" s="293"/>
      <c r="AC25" s="293"/>
      <c r="AD25" s="293"/>
      <c r="AE25" s="293"/>
      <c r="AF25" s="293"/>
      <c r="AG25" s="326"/>
      <c r="AH25" s="284"/>
      <c r="AI25" s="279"/>
      <c r="AJ25" s="279"/>
      <c r="AK25" s="280"/>
      <c r="AL25" s="284"/>
      <c r="AM25" s="279"/>
      <c r="AN25" s="279"/>
      <c r="AO25" s="280"/>
    </row>
    <row r="26" spans="1:41" ht="18.75" customHeight="1" x14ac:dyDescent="0.4">
      <c r="A26" s="240" t="s">
        <v>419</v>
      </c>
      <c r="B26" s="240" t="s">
        <v>419</v>
      </c>
      <c r="C26" s="240" t="s">
        <v>419</v>
      </c>
      <c r="D26" s="240" t="s">
        <v>419</v>
      </c>
      <c r="E26" s="240" t="s">
        <v>419</v>
      </c>
      <c r="F26" s="240" t="s">
        <v>419</v>
      </c>
      <c r="G26" s="240" t="s">
        <v>419</v>
      </c>
      <c r="H26" s="240" t="s">
        <v>417</v>
      </c>
      <c r="I26" s="240" t="s">
        <v>419</v>
      </c>
      <c r="J26" s="267"/>
      <c r="K26" s="268"/>
      <c r="L26" s="319"/>
      <c r="M26" s="253" t="s">
        <v>425</v>
      </c>
      <c r="N26" s="255" t="s">
        <v>497</v>
      </c>
      <c r="O26" s="271"/>
      <c r="P26" s="343"/>
      <c r="Q26" s="322" t="s">
        <v>380</v>
      </c>
      <c r="R26" s="294" t="s">
        <v>425</v>
      </c>
      <c r="S26" s="274" t="s">
        <v>435</v>
      </c>
      <c r="T26" s="274"/>
      <c r="U26" s="277" t="s">
        <v>425</v>
      </c>
      <c r="V26" s="274" t="s">
        <v>446</v>
      </c>
      <c r="W26" s="274"/>
      <c r="X26" s="299" t="s">
        <v>425</v>
      </c>
      <c r="Y26" s="274" t="s">
        <v>447</v>
      </c>
      <c r="Z26" s="293"/>
      <c r="AA26" s="293"/>
      <c r="AB26" s="293"/>
      <c r="AC26" s="293"/>
      <c r="AD26" s="293"/>
      <c r="AE26" s="293"/>
      <c r="AF26" s="293"/>
      <c r="AG26" s="326"/>
      <c r="AH26" s="284"/>
      <c r="AI26" s="279"/>
      <c r="AJ26" s="279"/>
      <c r="AK26" s="280"/>
      <c r="AL26" s="284"/>
      <c r="AM26" s="279"/>
      <c r="AN26" s="279"/>
      <c r="AO26" s="280"/>
    </row>
    <row r="27" spans="1:41" ht="18.75" customHeight="1" x14ac:dyDescent="0.4">
      <c r="A27" s="240" t="s">
        <v>419</v>
      </c>
      <c r="B27" s="240" t="s">
        <v>419</v>
      </c>
      <c r="C27" s="240" t="s">
        <v>419</v>
      </c>
      <c r="D27" s="240" t="s">
        <v>419</v>
      </c>
      <c r="E27" s="240" t="s">
        <v>419</v>
      </c>
      <c r="F27" s="240" t="s">
        <v>419</v>
      </c>
      <c r="G27" s="240" t="s">
        <v>419</v>
      </c>
      <c r="H27" s="240" t="s">
        <v>417</v>
      </c>
      <c r="I27" s="240" t="s">
        <v>419</v>
      </c>
      <c r="J27" s="267"/>
      <c r="K27" s="268"/>
      <c r="L27" s="269"/>
      <c r="M27" s="247" t="s">
        <v>425</v>
      </c>
      <c r="N27" s="255" t="s">
        <v>498</v>
      </c>
      <c r="O27" s="271"/>
      <c r="P27" s="343"/>
      <c r="Q27" s="285" t="s">
        <v>457</v>
      </c>
      <c r="R27" s="273" t="s">
        <v>425</v>
      </c>
      <c r="S27" s="274" t="s">
        <v>435</v>
      </c>
      <c r="T27" s="275"/>
      <c r="U27" s="277" t="s">
        <v>425</v>
      </c>
      <c r="V27" s="274" t="s">
        <v>448</v>
      </c>
      <c r="W27" s="293"/>
      <c r="X27" s="293"/>
      <c r="Y27" s="293"/>
      <c r="Z27" s="293"/>
      <c r="AA27" s="293"/>
      <c r="AB27" s="293"/>
      <c r="AC27" s="293"/>
      <c r="AD27" s="293"/>
      <c r="AE27" s="293"/>
      <c r="AF27" s="293"/>
      <c r="AG27" s="326"/>
      <c r="AH27" s="284"/>
      <c r="AI27" s="279"/>
      <c r="AJ27" s="279"/>
      <c r="AK27" s="280"/>
      <c r="AL27" s="284"/>
      <c r="AM27" s="279"/>
      <c r="AN27" s="279"/>
      <c r="AO27" s="280"/>
    </row>
    <row r="28" spans="1:41" ht="18.75" customHeight="1" x14ac:dyDescent="0.4">
      <c r="A28" s="240" t="s">
        <v>419</v>
      </c>
      <c r="B28" s="240" t="s">
        <v>419</v>
      </c>
      <c r="C28" s="240" t="s">
        <v>419</v>
      </c>
      <c r="D28" s="240" t="s">
        <v>419</v>
      </c>
      <c r="E28" s="240" t="s">
        <v>419</v>
      </c>
      <c r="F28" s="240" t="s">
        <v>419</v>
      </c>
      <c r="G28" s="240" t="s">
        <v>419</v>
      </c>
      <c r="H28" s="240" t="s">
        <v>417</v>
      </c>
      <c r="I28" s="240" t="s">
        <v>419</v>
      </c>
      <c r="J28" s="337"/>
      <c r="K28" s="268"/>
      <c r="L28" s="338"/>
      <c r="M28" s="242"/>
      <c r="N28" s="242"/>
      <c r="O28" s="271"/>
      <c r="P28" s="255"/>
      <c r="Q28" s="287" t="s">
        <v>459</v>
      </c>
      <c r="R28" s="273" t="s">
        <v>425</v>
      </c>
      <c r="S28" s="274" t="s">
        <v>435</v>
      </c>
      <c r="T28" s="274"/>
      <c r="U28" s="277" t="s">
        <v>425</v>
      </c>
      <c r="V28" s="288" t="s">
        <v>448</v>
      </c>
      <c r="W28" s="274"/>
      <c r="X28" s="274"/>
      <c r="Y28" s="274"/>
      <c r="Z28" s="275"/>
      <c r="AA28" s="275"/>
      <c r="AB28" s="275"/>
      <c r="AC28" s="275"/>
      <c r="AD28" s="275"/>
      <c r="AE28" s="275"/>
      <c r="AF28" s="275"/>
      <c r="AG28" s="286"/>
      <c r="AH28" s="284"/>
      <c r="AI28" s="279"/>
      <c r="AJ28" s="279"/>
      <c r="AK28" s="280"/>
      <c r="AL28" s="284"/>
      <c r="AM28" s="279"/>
      <c r="AN28" s="279"/>
      <c r="AO28" s="280"/>
    </row>
    <row r="29" spans="1:41" ht="18.75" customHeight="1" x14ac:dyDescent="0.4">
      <c r="A29" s="240" t="s">
        <v>419</v>
      </c>
      <c r="B29" s="240" t="s">
        <v>419</v>
      </c>
      <c r="C29" s="240" t="s">
        <v>419</v>
      </c>
      <c r="D29" s="240" t="s">
        <v>419</v>
      </c>
      <c r="E29" s="240" t="s">
        <v>419</v>
      </c>
      <c r="F29" s="240" t="s">
        <v>419</v>
      </c>
      <c r="G29" s="240" t="s">
        <v>419</v>
      </c>
      <c r="H29" s="240" t="s">
        <v>417</v>
      </c>
      <c r="I29" s="240" t="s">
        <v>419</v>
      </c>
      <c r="J29" s="337"/>
      <c r="K29" s="268"/>
      <c r="L29" s="338"/>
      <c r="M29" s="242"/>
      <c r="N29" s="242"/>
      <c r="O29" s="271"/>
      <c r="P29" s="255"/>
      <c r="Q29" s="287" t="s">
        <v>460</v>
      </c>
      <c r="R29" s="273" t="s">
        <v>425</v>
      </c>
      <c r="S29" s="274" t="s">
        <v>435</v>
      </c>
      <c r="T29" s="274"/>
      <c r="U29" s="277" t="s">
        <v>425</v>
      </c>
      <c r="V29" s="288" t="s">
        <v>448</v>
      </c>
      <c r="W29" s="274"/>
      <c r="X29" s="274"/>
      <c r="Y29" s="274"/>
      <c r="Z29" s="275"/>
      <c r="AA29" s="275"/>
      <c r="AB29" s="275"/>
      <c r="AC29" s="275"/>
      <c r="AD29" s="275"/>
      <c r="AE29" s="275"/>
      <c r="AF29" s="275"/>
      <c r="AG29" s="286"/>
      <c r="AH29" s="284"/>
      <c r="AI29" s="279"/>
      <c r="AJ29" s="279"/>
      <c r="AK29" s="280"/>
      <c r="AL29" s="284"/>
      <c r="AM29" s="279"/>
      <c r="AN29" s="279"/>
      <c r="AO29" s="280"/>
    </row>
    <row r="30" spans="1:41" ht="18.75" customHeight="1" x14ac:dyDescent="0.4">
      <c r="A30" s="240" t="s">
        <v>419</v>
      </c>
      <c r="B30" s="240" t="s">
        <v>419</v>
      </c>
      <c r="C30" s="240" t="s">
        <v>419</v>
      </c>
      <c r="D30" s="240" t="s">
        <v>419</v>
      </c>
      <c r="E30" s="240" t="s">
        <v>419</v>
      </c>
      <c r="F30" s="240" t="s">
        <v>419</v>
      </c>
      <c r="G30" s="240" t="s">
        <v>419</v>
      </c>
      <c r="H30" s="240" t="s">
        <v>417</v>
      </c>
      <c r="I30" s="240" t="s">
        <v>419</v>
      </c>
      <c r="J30" s="337"/>
      <c r="K30" s="268"/>
      <c r="L30" s="338"/>
      <c r="M30" s="242"/>
      <c r="N30" s="242"/>
      <c r="O30" s="271"/>
      <c r="P30" s="343"/>
      <c r="Q30" s="290" t="s">
        <v>461</v>
      </c>
      <c r="R30" s="273" t="s">
        <v>425</v>
      </c>
      <c r="S30" s="274" t="s">
        <v>435</v>
      </c>
      <c r="T30" s="274"/>
      <c r="U30" s="277" t="s">
        <v>425</v>
      </c>
      <c r="V30" s="274" t="s">
        <v>446</v>
      </c>
      <c r="W30" s="274"/>
      <c r="X30" s="277" t="s">
        <v>425</v>
      </c>
      <c r="Y30" s="274" t="s">
        <v>447</v>
      </c>
      <c r="Z30" s="278"/>
      <c r="AA30" s="278"/>
      <c r="AB30" s="278"/>
      <c r="AC30" s="278"/>
      <c r="AD30" s="291"/>
      <c r="AE30" s="291"/>
      <c r="AF30" s="291"/>
      <c r="AG30" s="292"/>
      <c r="AH30" s="284"/>
      <c r="AI30" s="279"/>
      <c r="AJ30" s="279"/>
      <c r="AK30" s="280"/>
      <c r="AL30" s="284"/>
      <c r="AM30" s="279"/>
      <c r="AN30" s="279"/>
      <c r="AO30" s="280"/>
    </row>
    <row r="31" spans="1:41" ht="18.75" customHeight="1" x14ac:dyDescent="0.4">
      <c r="A31" s="240" t="s">
        <v>419</v>
      </c>
      <c r="B31" s="240" t="s">
        <v>419</v>
      </c>
      <c r="C31" s="240" t="s">
        <v>419</v>
      </c>
      <c r="D31" s="240" t="s">
        <v>419</v>
      </c>
      <c r="E31" s="240" t="s">
        <v>419</v>
      </c>
      <c r="F31" s="240" t="s">
        <v>419</v>
      </c>
      <c r="G31" s="240" t="s">
        <v>419</v>
      </c>
      <c r="H31" s="240" t="s">
        <v>417</v>
      </c>
      <c r="I31" s="240" t="s">
        <v>419</v>
      </c>
      <c r="J31" s="337"/>
      <c r="K31" s="241"/>
      <c r="L31" s="338"/>
      <c r="M31" s="242"/>
      <c r="N31" s="242"/>
      <c r="O31" s="271"/>
      <c r="P31" s="343"/>
      <c r="Q31" s="322" t="s">
        <v>401</v>
      </c>
      <c r="R31" s="273" t="s">
        <v>425</v>
      </c>
      <c r="S31" s="274" t="s">
        <v>435</v>
      </c>
      <c r="T31" s="274"/>
      <c r="U31" s="277" t="s">
        <v>425</v>
      </c>
      <c r="V31" s="274" t="s">
        <v>462</v>
      </c>
      <c r="W31" s="274"/>
      <c r="X31" s="277" t="s">
        <v>425</v>
      </c>
      <c r="Y31" s="274" t="s">
        <v>451</v>
      </c>
      <c r="Z31" s="293"/>
      <c r="AA31" s="277" t="s">
        <v>425</v>
      </c>
      <c r="AB31" s="274" t="s">
        <v>463</v>
      </c>
      <c r="AC31" s="293"/>
      <c r="AD31" s="293"/>
      <c r="AE31" s="293"/>
      <c r="AF31" s="293"/>
      <c r="AG31" s="326"/>
      <c r="AH31" s="284"/>
      <c r="AI31" s="279"/>
      <c r="AJ31" s="279"/>
      <c r="AK31" s="280"/>
      <c r="AL31" s="284"/>
      <c r="AM31" s="279"/>
      <c r="AN31" s="279"/>
      <c r="AO31" s="280"/>
    </row>
    <row r="32" spans="1:41" ht="18.75" customHeight="1" x14ac:dyDescent="0.4">
      <c r="A32" s="240" t="s">
        <v>419</v>
      </c>
      <c r="B32" s="240" t="s">
        <v>419</v>
      </c>
      <c r="C32" s="240" t="s">
        <v>419</v>
      </c>
      <c r="D32" s="240" t="s">
        <v>419</v>
      </c>
      <c r="E32" s="240" t="s">
        <v>419</v>
      </c>
      <c r="F32" s="240" t="s">
        <v>419</v>
      </c>
      <c r="G32" s="240" t="s">
        <v>419</v>
      </c>
      <c r="H32" s="240" t="s">
        <v>417</v>
      </c>
      <c r="I32" s="240" t="s">
        <v>419</v>
      </c>
      <c r="J32" s="337"/>
      <c r="K32" s="241"/>
      <c r="L32" s="338"/>
      <c r="M32" s="242"/>
      <c r="N32" s="242"/>
      <c r="O32" s="271"/>
      <c r="P32" s="281"/>
      <c r="Q32" s="870" t="s">
        <v>464</v>
      </c>
      <c r="R32" s="294" t="s">
        <v>425</v>
      </c>
      <c r="S32" s="295" t="s">
        <v>435</v>
      </c>
      <c r="T32" s="295"/>
      <c r="U32" s="296"/>
      <c r="V32" s="297"/>
      <c r="W32" s="297"/>
      <c r="X32" s="296"/>
      <c r="Y32" s="297"/>
      <c r="Z32" s="298"/>
      <c r="AA32" s="296"/>
      <c r="AB32" s="297"/>
      <c r="AC32" s="298"/>
      <c r="AD32" s="299" t="s">
        <v>425</v>
      </c>
      <c r="AE32" s="295" t="s">
        <v>465</v>
      </c>
      <c r="AF32" s="291"/>
      <c r="AG32" s="292"/>
      <c r="AH32" s="279"/>
      <c r="AI32" s="279"/>
      <c r="AJ32" s="279"/>
      <c r="AK32" s="280"/>
      <c r="AL32" s="284"/>
      <c r="AM32" s="279"/>
      <c r="AN32" s="279"/>
      <c r="AO32" s="280"/>
    </row>
    <row r="33" spans="1:41" ht="18.75" customHeight="1" x14ac:dyDescent="0.4">
      <c r="A33" s="240" t="s">
        <v>419</v>
      </c>
      <c r="B33" s="240" t="s">
        <v>419</v>
      </c>
      <c r="C33" s="240" t="s">
        <v>419</v>
      </c>
      <c r="D33" s="240" t="s">
        <v>419</v>
      </c>
      <c r="E33" s="240" t="s">
        <v>419</v>
      </c>
      <c r="F33" s="240" t="s">
        <v>419</v>
      </c>
      <c r="G33" s="240" t="s">
        <v>419</v>
      </c>
      <c r="H33" s="240" t="s">
        <v>417</v>
      </c>
      <c r="I33" s="240" t="s">
        <v>419</v>
      </c>
      <c r="J33" s="267"/>
      <c r="K33" s="241"/>
      <c r="L33" s="269"/>
      <c r="M33" s="242"/>
      <c r="N33" s="255"/>
      <c r="O33" s="271"/>
      <c r="P33" s="281"/>
      <c r="Q33" s="870"/>
      <c r="R33" s="253" t="s">
        <v>425</v>
      </c>
      <c r="S33" s="254" t="s">
        <v>466</v>
      </c>
      <c r="T33" s="254"/>
      <c r="U33" s="247"/>
      <c r="V33" s="247" t="s">
        <v>425</v>
      </c>
      <c r="W33" s="254" t="s">
        <v>467</v>
      </c>
      <c r="X33" s="247"/>
      <c r="Y33" s="247"/>
      <c r="Z33" s="247" t="s">
        <v>425</v>
      </c>
      <c r="AA33" s="254" t="s">
        <v>468</v>
      </c>
      <c r="AB33" s="242"/>
      <c r="AC33" s="254"/>
      <c r="AD33" s="247" t="s">
        <v>425</v>
      </c>
      <c r="AE33" s="254" t="s">
        <v>469</v>
      </c>
      <c r="AF33" s="300"/>
      <c r="AG33" s="301"/>
      <c r="AH33" s="279"/>
      <c r="AI33" s="279"/>
      <c r="AJ33" s="279"/>
      <c r="AK33" s="280"/>
      <c r="AL33" s="284"/>
      <c r="AM33" s="279"/>
      <c r="AN33" s="279"/>
      <c r="AO33" s="280"/>
    </row>
    <row r="34" spans="1:41" ht="18.75" customHeight="1" x14ac:dyDescent="0.4">
      <c r="A34" s="240" t="s">
        <v>419</v>
      </c>
      <c r="B34" s="240" t="s">
        <v>419</v>
      </c>
      <c r="C34" s="240" t="s">
        <v>419</v>
      </c>
      <c r="D34" s="240" t="s">
        <v>419</v>
      </c>
      <c r="E34" s="240" t="s">
        <v>419</v>
      </c>
      <c r="F34" s="240" t="s">
        <v>419</v>
      </c>
      <c r="G34" s="240" t="s">
        <v>419</v>
      </c>
      <c r="H34" s="240" t="s">
        <v>417</v>
      </c>
      <c r="I34" s="240" t="s">
        <v>419</v>
      </c>
      <c r="J34" s="267"/>
      <c r="K34" s="268"/>
      <c r="L34" s="269"/>
      <c r="M34" s="270"/>
      <c r="N34" s="255"/>
      <c r="O34" s="271"/>
      <c r="P34" s="281"/>
      <c r="Q34" s="870"/>
      <c r="R34" s="253" t="s">
        <v>425</v>
      </c>
      <c r="S34" s="254" t="s">
        <v>470</v>
      </c>
      <c r="T34" s="254"/>
      <c r="U34" s="247"/>
      <c r="V34" s="247" t="s">
        <v>425</v>
      </c>
      <c r="W34" s="254" t="s">
        <v>471</v>
      </c>
      <c r="X34" s="247"/>
      <c r="Y34" s="247"/>
      <c r="Z34" s="247" t="s">
        <v>425</v>
      </c>
      <c r="AA34" s="254" t="s">
        <v>472</v>
      </c>
      <c r="AB34" s="242"/>
      <c r="AC34" s="254"/>
      <c r="AD34" s="247" t="s">
        <v>425</v>
      </c>
      <c r="AE34" s="254" t="s">
        <v>473</v>
      </c>
      <c r="AF34" s="300"/>
      <c r="AG34" s="301"/>
      <c r="AH34" s="279"/>
      <c r="AI34" s="279"/>
      <c r="AJ34" s="279"/>
      <c r="AK34" s="280"/>
      <c r="AL34" s="284"/>
      <c r="AM34" s="279"/>
      <c r="AN34" s="279"/>
      <c r="AO34" s="280"/>
    </row>
    <row r="35" spans="1:41" ht="18.75" customHeight="1" x14ac:dyDescent="0.4">
      <c r="A35" s="240" t="s">
        <v>419</v>
      </c>
      <c r="B35" s="240" t="s">
        <v>419</v>
      </c>
      <c r="C35" s="240" t="s">
        <v>419</v>
      </c>
      <c r="D35" s="240" t="s">
        <v>419</v>
      </c>
      <c r="E35" s="240" t="s">
        <v>419</v>
      </c>
      <c r="F35" s="240" t="s">
        <v>419</v>
      </c>
      <c r="G35" s="240" t="s">
        <v>419</v>
      </c>
      <c r="H35" s="240" t="s">
        <v>417</v>
      </c>
      <c r="I35" s="240" t="s">
        <v>419</v>
      </c>
      <c r="J35" s="267"/>
      <c r="K35" s="268"/>
      <c r="L35" s="269"/>
      <c r="M35" s="270"/>
      <c r="N35" s="255"/>
      <c r="O35" s="271"/>
      <c r="P35" s="281"/>
      <c r="Q35" s="870"/>
      <c r="R35" s="253" t="s">
        <v>425</v>
      </c>
      <c r="S35" s="254" t="s">
        <v>474</v>
      </c>
      <c r="T35" s="254"/>
      <c r="U35" s="247"/>
      <c r="V35" s="247" t="s">
        <v>425</v>
      </c>
      <c r="W35" s="254" t="s">
        <v>475</v>
      </c>
      <c r="X35" s="247"/>
      <c r="Y35" s="247"/>
      <c r="Z35" s="247" t="s">
        <v>425</v>
      </c>
      <c r="AA35" s="254" t="s">
        <v>476</v>
      </c>
      <c r="AB35" s="242"/>
      <c r="AC35" s="254"/>
      <c r="AD35" s="247" t="s">
        <v>425</v>
      </c>
      <c r="AE35" s="254" t="s">
        <v>477</v>
      </c>
      <c r="AF35" s="300"/>
      <c r="AG35" s="301"/>
      <c r="AH35" s="279"/>
      <c r="AI35" s="279"/>
      <c r="AJ35" s="279"/>
      <c r="AK35" s="280"/>
      <c r="AL35" s="284"/>
      <c r="AM35" s="279"/>
      <c r="AN35" s="279"/>
      <c r="AO35" s="280"/>
    </row>
    <row r="36" spans="1:41" ht="18.75" customHeight="1" x14ac:dyDescent="0.4">
      <c r="A36" s="240" t="s">
        <v>419</v>
      </c>
      <c r="B36" s="240" t="s">
        <v>419</v>
      </c>
      <c r="C36" s="240" t="s">
        <v>419</v>
      </c>
      <c r="D36" s="240" t="s">
        <v>419</v>
      </c>
      <c r="E36" s="240" t="s">
        <v>419</v>
      </c>
      <c r="F36" s="240" t="s">
        <v>419</v>
      </c>
      <c r="G36" s="240" t="s">
        <v>419</v>
      </c>
      <c r="H36" s="240" t="s">
        <v>417</v>
      </c>
      <c r="I36" s="240" t="s">
        <v>419</v>
      </c>
      <c r="J36" s="267"/>
      <c r="K36" s="268"/>
      <c r="L36" s="269"/>
      <c r="M36" s="270"/>
      <c r="N36" s="255"/>
      <c r="O36" s="271"/>
      <c r="P36" s="281"/>
      <c r="Q36" s="870"/>
      <c r="R36" s="253" t="s">
        <v>425</v>
      </c>
      <c r="S36" s="254" t="s">
        <v>478</v>
      </c>
      <c r="T36" s="254"/>
      <c r="U36" s="247"/>
      <c r="V36" s="247" t="s">
        <v>425</v>
      </c>
      <c r="W36" s="254" t="s">
        <v>479</v>
      </c>
      <c r="X36" s="247"/>
      <c r="Y36" s="247"/>
      <c r="Z36" s="247" t="s">
        <v>425</v>
      </c>
      <c r="AA36" s="254" t="s">
        <v>480</v>
      </c>
      <c r="AB36" s="242"/>
      <c r="AC36" s="254"/>
      <c r="AD36" s="247" t="s">
        <v>425</v>
      </c>
      <c r="AE36" s="254" t="s">
        <v>481</v>
      </c>
      <c r="AF36" s="300"/>
      <c r="AG36" s="301"/>
      <c r="AH36" s="279"/>
      <c r="AI36" s="279"/>
      <c r="AJ36" s="279"/>
      <c r="AK36" s="280"/>
      <c r="AL36" s="284"/>
      <c r="AM36" s="279"/>
      <c r="AN36" s="279"/>
      <c r="AO36" s="280"/>
    </row>
    <row r="37" spans="1:41" ht="18.75" customHeight="1" x14ac:dyDescent="0.4">
      <c r="A37" s="251" t="s">
        <v>419</v>
      </c>
      <c r="B37" s="251" t="s">
        <v>419</v>
      </c>
      <c r="C37" s="251" t="s">
        <v>419</v>
      </c>
      <c r="D37" s="251" t="s">
        <v>419</v>
      </c>
      <c r="E37" s="251" t="s">
        <v>419</v>
      </c>
      <c r="F37" s="251" t="s">
        <v>419</v>
      </c>
      <c r="G37" s="251" t="s">
        <v>419</v>
      </c>
      <c r="H37" s="251" t="s">
        <v>417</v>
      </c>
      <c r="I37" s="251" t="s">
        <v>419</v>
      </c>
      <c r="J37" s="302"/>
      <c r="K37" s="303"/>
      <c r="L37" s="304"/>
      <c r="M37" s="305"/>
      <c r="N37" s="306"/>
      <c r="O37" s="307"/>
      <c r="P37" s="308"/>
      <c r="Q37" s="871"/>
      <c r="R37" s="309" t="s">
        <v>425</v>
      </c>
      <c r="S37" s="310" t="s">
        <v>482</v>
      </c>
      <c r="T37" s="310"/>
      <c r="U37" s="311"/>
      <c r="V37" s="311"/>
      <c r="W37" s="310"/>
      <c r="X37" s="311"/>
      <c r="Y37" s="311"/>
      <c r="Z37" s="311"/>
      <c r="AA37" s="310"/>
      <c r="AB37" s="312"/>
      <c r="AC37" s="310"/>
      <c r="AD37" s="311"/>
      <c r="AE37" s="310"/>
      <c r="AF37" s="313"/>
      <c r="AG37" s="314"/>
      <c r="AH37" s="315"/>
      <c r="AI37" s="315"/>
      <c r="AJ37" s="315"/>
      <c r="AK37" s="316"/>
      <c r="AL37" s="317"/>
      <c r="AM37" s="315"/>
      <c r="AN37" s="315"/>
      <c r="AO37" s="316"/>
    </row>
    <row r="38" spans="1:41" ht="18.75" customHeight="1" x14ac:dyDescent="0.4">
      <c r="A38" s="240" t="s">
        <v>419</v>
      </c>
      <c r="B38" s="240" t="s">
        <v>419</v>
      </c>
      <c r="C38" s="240" t="s">
        <v>419</v>
      </c>
      <c r="D38" s="240" t="s">
        <v>419</v>
      </c>
      <c r="E38" s="240" t="s">
        <v>419</v>
      </c>
      <c r="F38" s="240" t="s">
        <v>419</v>
      </c>
      <c r="G38" s="240" t="s">
        <v>419</v>
      </c>
      <c r="H38" s="240" t="s">
        <v>417</v>
      </c>
      <c r="I38" s="240" t="s">
        <v>419</v>
      </c>
      <c r="J38" s="256"/>
      <c r="K38" s="257"/>
      <c r="L38" s="318"/>
      <c r="M38" s="259"/>
      <c r="N38" s="250"/>
      <c r="O38" s="259"/>
      <c r="P38" s="341"/>
      <c r="Q38" s="342" t="s">
        <v>434</v>
      </c>
      <c r="R38" s="260" t="s">
        <v>425</v>
      </c>
      <c r="S38" s="261" t="s">
        <v>435</v>
      </c>
      <c r="T38" s="261"/>
      <c r="U38" s="262"/>
      <c r="V38" s="263" t="s">
        <v>425</v>
      </c>
      <c r="W38" s="261" t="s">
        <v>436</v>
      </c>
      <c r="X38" s="261"/>
      <c r="Y38" s="262"/>
      <c r="Z38" s="263" t="s">
        <v>425</v>
      </c>
      <c r="AA38" s="264" t="s">
        <v>437</v>
      </c>
      <c r="AB38" s="264"/>
      <c r="AC38" s="264"/>
      <c r="AD38" s="264"/>
      <c r="AE38" s="264"/>
      <c r="AF38" s="264"/>
      <c r="AG38" s="330"/>
      <c r="AH38" s="265" t="s">
        <v>425</v>
      </c>
      <c r="AI38" s="248" t="s">
        <v>438</v>
      </c>
      <c r="AJ38" s="248"/>
      <c r="AK38" s="266"/>
      <c r="AL38" s="265" t="s">
        <v>425</v>
      </c>
      <c r="AM38" s="248" t="s">
        <v>438</v>
      </c>
      <c r="AN38" s="248"/>
      <c r="AO38" s="266"/>
    </row>
    <row r="39" spans="1:41" ht="18.75" customHeight="1" x14ac:dyDescent="0.4">
      <c r="J39" s="267"/>
      <c r="K39" s="268"/>
      <c r="L39" s="319"/>
      <c r="M39" s="271"/>
      <c r="N39" s="255"/>
      <c r="O39" s="271"/>
      <c r="P39" s="343"/>
      <c r="Q39" s="774" t="s">
        <v>1321</v>
      </c>
      <c r="R39" s="320" t="s">
        <v>425</v>
      </c>
      <c r="S39" s="288" t="s">
        <v>1322</v>
      </c>
      <c r="T39" s="288"/>
      <c r="U39" s="775"/>
      <c r="V39" s="321" t="s">
        <v>425</v>
      </c>
      <c r="W39" s="288" t="s">
        <v>441</v>
      </c>
      <c r="X39" s="288"/>
      <c r="Y39" s="775"/>
      <c r="Z39" s="321"/>
      <c r="AA39" s="324"/>
      <c r="AB39" s="324"/>
      <c r="AC39" s="324"/>
      <c r="AD39" s="324"/>
      <c r="AE39" s="324"/>
      <c r="AF39" s="324"/>
      <c r="AG39" s="325"/>
      <c r="AH39" s="253"/>
      <c r="AI39" s="254"/>
      <c r="AJ39" s="254"/>
      <c r="AK39" s="280"/>
      <c r="AL39" s="253"/>
      <c r="AM39" s="254"/>
      <c r="AN39" s="254"/>
      <c r="AO39" s="280"/>
    </row>
    <row r="40" spans="1:41" ht="19.5" customHeight="1" x14ac:dyDescent="0.4">
      <c r="A40" s="240" t="s">
        <v>419</v>
      </c>
      <c r="B40" s="240" t="s">
        <v>419</v>
      </c>
      <c r="C40" s="240" t="s">
        <v>419</v>
      </c>
      <c r="D40" s="240" t="s">
        <v>419</v>
      </c>
      <c r="E40" s="240" t="s">
        <v>419</v>
      </c>
      <c r="F40" s="240" t="s">
        <v>419</v>
      </c>
      <c r="G40" s="240" t="s">
        <v>419</v>
      </c>
      <c r="H40" s="240" t="s">
        <v>417</v>
      </c>
      <c r="I40" s="240" t="s">
        <v>419</v>
      </c>
      <c r="J40" s="267"/>
      <c r="K40" s="268"/>
      <c r="L40" s="269"/>
      <c r="M40" s="270"/>
      <c r="N40" s="255"/>
      <c r="O40" s="271"/>
      <c r="P40" s="281"/>
      <c r="Q40" s="282" t="s">
        <v>443</v>
      </c>
      <c r="R40" s="273" t="s">
        <v>425</v>
      </c>
      <c r="S40" s="274" t="s">
        <v>440</v>
      </c>
      <c r="T40" s="275"/>
      <c r="U40" s="276"/>
      <c r="V40" s="277" t="s">
        <v>425</v>
      </c>
      <c r="W40" s="274" t="s">
        <v>444</v>
      </c>
      <c r="X40" s="277"/>
      <c r="Y40" s="274"/>
      <c r="Z40" s="278"/>
      <c r="AA40" s="278"/>
      <c r="AB40" s="278"/>
      <c r="AC40" s="278"/>
      <c r="AD40" s="278"/>
      <c r="AE40" s="278"/>
      <c r="AF40" s="278"/>
      <c r="AG40" s="283"/>
      <c r="AH40" s="253" t="s">
        <v>425</v>
      </c>
      <c r="AI40" s="254" t="s">
        <v>442</v>
      </c>
      <c r="AJ40" s="279"/>
      <c r="AK40" s="280"/>
      <c r="AL40" s="253" t="s">
        <v>425</v>
      </c>
      <c r="AM40" s="254" t="s">
        <v>442</v>
      </c>
      <c r="AN40" s="279"/>
      <c r="AO40" s="280"/>
    </row>
    <row r="41" spans="1:41" ht="19.5" customHeight="1" x14ac:dyDescent="0.4">
      <c r="A41" s="240" t="s">
        <v>419</v>
      </c>
      <c r="B41" s="240" t="s">
        <v>419</v>
      </c>
      <c r="C41" s="240" t="s">
        <v>419</v>
      </c>
      <c r="D41" s="240" t="s">
        <v>419</v>
      </c>
      <c r="E41" s="240" t="s">
        <v>419</v>
      </c>
      <c r="F41" s="240" t="s">
        <v>419</v>
      </c>
      <c r="G41" s="240" t="s">
        <v>419</v>
      </c>
      <c r="H41" s="240" t="s">
        <v>417</v>
      </c>
      <c r="I41" s="240" t="s">
        <v>419</v>
      </c>
      <c r="J41" s="267"/>
      <c r="K41" s="268"/>
      <c r="L41" s="269"/>
      <c r="M41" s="270"/>
      <c r="N41" s="255"/>
      <c r="O41" s="271"/>
      <c r="P41" s="281"/>
      <c r="Q41" s="282" t="s">
        <v>445</v>
      </c>
      <c r="R41" s="273" t="s">
        <v>425</v>
      </c>
      <c r="S41" s="274" t="s">
        <v>440</v>
      </c>
      <c r="T41" s="275"/>
      <c r="U41" s="276"/>
      <c r="V41" s="277" t="s">
        <v>425</v>
      </c>
      <c r="W41" s="274" t="s">
        <v>444</v>
      </c>
      <c r="X41" s="277"/>
      <c r="Y41" s="274"/>
      <c r="Z41" s="278"/>
      <c r="AA41" s="278"/>
      <c r="AB41" s="278"/>
      <c r="AC41" s="278"/>
      <c r="AD41" s="278"/>
      <c r="AE41" s="278"/>
      <c r="AF41" s="278"/>
      <c r="AG41" s="283"/>
      <c r="AH41" s="253"/>
      <c r="AI41" s="254"/>
      <c r="AJ41" s="279"/>
      <c r="AK41" s="280"/>
      <c r="AL41" s="253"/>
      <c r="AM41" s="254"/>
      <c r="AN41" s="279"/>
      <c r="AO41" s="280"/>
    </row>
    <row r="42" spans="1:41" ht="18.75" customHeight="1" x14ac:dyDescent="0.4">
      <c r="A42" s="240" t="s">
        <v>419</v>
      </c>
      <c r="B42" s="240" t="s">
        <v>419</v>
      </c>
      <c r="C42" s="240" t="s">
        <v>419</v>
      </c>
      <c r="D42" s="240" t="s">
        <v>419</v>
      </c>
      <c r="E42" s="240" t="s">
        <v>419</v>
      </c>
      <c r="F42" s="240" t="s">
        <v>419</v>
      </c>
      <c r="G42" s="240" t="s">
        <v>419</v>
      </c>
      <c r="H42" s="240" t="s">
        <v>417</v>
      </c>
      <c r="I42" s="240" t="s">
        <v>419</v>
      </c>
      <c r="J42" s="267"/>
      <c r="K42" s="268"/>
      <c r="L42" s="319"/>
      <c r="M42" s="253"/>
      <c r="N42" s="255"/>
      <c r="O42" s="271"/>
      <c r="P42" s="343"/>
      <c r="Q42" s="272" t="s">
        <v>453</v>
      </c>
      <c r="R42" s="273" t="s">
        <v>425</v>
      </c>
      <c r="S42" s="274" t="s">
        <v>435</v>
      </c>
      <c r="T42" s="274"/>
      <c r="U42" s="277"/>
      <c r="V42" s="277" t="s">
        <v>425</v>
      </c>
      <c r="W42" s="274" t="s">
        <v>454</v>
      </c>
      <c r="X42" s="277"/>
      <c r="Y42" s="277" t="s">
        <v>425</v>
      </c>
      <c r="Z42" s="274" t="s">
        <v>455</v>
      </c>
      <c r="AA42" s="277"/>
      <c r="AB42" s="274"/>
      <c r="AC42" s="277"/>
      <c r="AD42" s="274"/>
      <c r="AE42" s="275"/>
      <c r="AF42" s="278"/>
      <c r="AG42" s="283"/>
      <c r="AH42" s="284"/>
      <c r="AI42" s="279"/>
      <c r="AJ42" s="279"/>
      <c r="AK42" s="280"/>
      <c r="AL42" s="284"/>
      <c r="AM42" s="279"/>
      <c r="AN42" s="279"/>
      <c r="AO42" s="280"/>
    </row>
    <row r="43" spans="1:41" ht="18.75" customHeight="1" x14ac:dyDescent="0.4">
      <c r="A43" s="240" t="s">
        <v>419</v>
      </c>
      <c r="B43" s="240" t="s">
        <v>419</v>
      </c>
      <c r="C43" s="240" t="s">
        <v>419</v>
      </c>
      <c r="D43" s="240" t="s">
        <v>419</v>
      </c>
      <c r="E43" s="240" t="s">
        <v>419</v>
      </c>
      <c r="F43" s="240" t="s">
        <v>419</v>
      </c>
      <c r="G43" s="240" t="s">
        <v>419</v>
      </c>
      <c r="H43" s="240" t="s">
        <v>417</v>
      </c>
      <c r="I43" s="240" t="s">
        <v>419</v>
      </c>
      <c r="J43" s="267"/>
      <c r="K43" s="268"/>
      <c r="L43" s="319"/>
      <c r="M43" s="253"/>
      <c r="N43" s="255"/>
      <c r="O43" s="271"/>
      <c r="P43" s="343"/>
      <c r="Q43" s="322" t="s">
        <v>456</v>
      </c>
      <c r="R43" s="273" t="s">
        <v>425</v>
      </c>
      <c r="S43" s="274" t="s">
        <v>435</v>
      </c>
      <c r="T43" s="275"/>
      <c r="U43" s="277" t="s">
        <v>425</v>
      </c>
      <c r="V43" s="274" t="s">
        <v>448</v>
      </c>
      <c r="W43" s="293"/>
      <c r="X43" s="293"/>
      <c r="Y43" s="293"/>
      <c r="Z43" s="293"/>
      <c r="AA43" s="293"/>
      <c r="AB43" s="293"/>
      <c r="AC43" s="293"/>
      <c r="AD43" s="293"/>
      <c r="AE43" s="293"/>
      <c r="AF43" s="293"/>
      <c r="AG43" s="326"/>
      <c r="AH43" s="284"/>
      <c r="AI43" s="279"/>
      <c r="AJ43" s="279"/>
      <c r="AK43" s="280"/>
      <c r="AL43" s="284"/>
      <c r="AM43" s="279"/>
      <c r="AN43" s="279"/>
      <c r="AO43" s="280"/>
    </row>
    <row r="44" spans="1:41" ht="18.75" customHeight="1" x14ac:dyDescent="0.4">
      <c r="A44" s="240" t="s">
        <v>419</v>
      </c>
      <c r="B44" s="240" t="s">
        <v>419</v>
      </c>
      <c r="C44" s="240" t="s">
        <v>419</v>
      </c>
      <c r="D44" s="240" t="s">
        <v>419</v>
      </c>
      <c r="E44" s="240" t="s">
        <v>419</v>
      </c>
      <c r="F44" s="240" t="s">
        <v>419</v>
      </c>
      <c r="G44" s="240" t="s">
        <v>419</v>
      </c>
      <c r="H44" s="240" t="s">
        <v>417</v>
      </c>
      <c r="I44" s="240" t="s">
        <v>419</v>
      </c>
      <c r="J44" s="267"/>
      <c r="K44" s="268"/>
      <c r="L44" s="319"/>
      <c r="M44" s="253"/>
      <c r="N44" s="255"/>
      <c r="O44" s="271"/>
      <c r="P44" s="255"/>
      <c r="Q44" s="287" t="s">
        <v>459</v>
      </c>
      <c r="R44" s="273" t="s">
        <v>425</v>
      </c>
      <c r="S44" s="274" t="s">
        <v>435</v>
      </c>
      <c r="T44" s="274"/>
      <c r="U44" s="277" t="s">
        <v>425</v>
      </c>
      <c r="V44" s="288" t="s">
        <v>448</v>
      </c>
      <c r="W44" s="274"/>
      <c r="X44" s="274"/>
      <c r="Y44" s="274"/>
      <c r="Z44" s="275"/>
      <c r="AA44" s="275"/>
      <c r="AB44" s="275"/>
      <c r="AC44" s="275"/>
      <c r="AD44" s="275"/>
      <c r="AE44" s="275"/>
      <c r="AF44" s="275"/>
      <c r="AG44" s="286"/>
      <c r="AH44" s="284"/>
      <c r="AI44" s="279"/>
      <c r="AJ44" s="279"/>
      <c r="AK44" s="280"/>
      <c r="AL44" s="284"/>
      <c r="AM44" s="279"/>
      <c r="AN44" s="279"/>
      <c r="AO44" s="280"/>
    </row>
    <row r="45" spans="1:41" ht="18.75" customHeight="1" x14ac:dyDescent="0.4">
      <c r="A45" s="240" t="s">
        <v>419</v>
      </c>
      <c r="B45" s="240" t="s">
        <v>419</v>
      </c>
      <c r="C45" s="240" t="s">
        <v>419</v>
      </c>
      <c r="D45" s="240" t="s">
        <v>419</v>
      </c>
      <c r="E45" s="240" t="s">
        <v>419</v>
      </c>
      <c r="F45" s="240" t="s">
        <v>419</v>
      </c>
      <c r="G45" s="240" t="s">
        <v>419</v>
      </c>
      <c r="H45" s="240" t="s">
        <v>417</v>
      </c>
      <c r="I45" s="240" t="s">
        <v>419</v>
      </c>
      <c r="J45" s="253" t="s">
        <v>425</v>
      </c>
      <c r="K45" s="268">
        <v>28</v>
      </c>
      <c r="L45" s="319" t="s">
        <v>493</v>
      </c>
      <c r="M45" s="253" t="s">
        <v>425</v>
      </c>
      <c r="N45" s="255" t="s">
        <v>485</v>
      </c>
      <c r="O45" s="271"/>
      <c r="P45" s="255"/>
      <c r="Q45" s="287" t="s">
        <v>460</v>
      </c>
      <c r="R45" s="273" t="s">
        <v>425</v>
      </c>
      <c r="S45" s="274" t="s">
        <v>435</v>
      </c>
      <c r="T45" s="274"/>
      <c r="U45" s="277" t="s">
        <v>425</v>
      </c>
      <c r="V45" s="288" t="s">
        <v>448</v>
      </c>
      <c r="W45" s="274"/>
      <c r="X45" s="274"/>
      <c r="Y45" s="274"/>
      <c r="Z45" s="275"/>
      <c r="AA45" s="275"/>
      <c r="AB45" s="275"/>
      <c r="AC45" s="275"/>
      <c r="AD45" s="275"/>
      <c r="AE45" s="275"/>
      <c r="AF45" s="275"/>
      <c r="AG45" s="286"/>
      <c r="AH45" s="284"/>
      <c r="AI45" s="279"/>
      <c r="AJ45" s="279"/>
      <c r="AK45" s="280"/>
      <c r="AL45" s="284"/>
      <c r="AM45" s="279"/>
      <c r="AN45" s="279"/>
      <c r="AO45" s="280"/>
    </row>
    <row r="46" spans="1:41" ht="18.75" customHeight="1" x14ac:dyDescent="0.4">
      <c r="A46" s="240" t="s">
        <v>419</v>
      </c>
      <c r="B46" s="240" t="s">
        <v>419</v>
      </c>
      <c r="C46" s="240" t="s">
        <v>419</v>
      </c>
      <c r="D46" s="240" t="s">
        <v>419</v>
      </c>
      <c r="E46" s="240" t="s">
        <v>419</v>
      </c>
      <c r="F46" s="240" t="s">
        <v>419</v>
      </c>
      <c r="G46" s="240" t="s">
        <v>419</v>
      </c>
      <c r="H46" s="240" t="s">
        <v>417</v>
      </c>
      <c r="I46" s="240" t="s">
        <v>419</v>
      </c>
      <c r="J46" s="267"/>
      <c r="K46" s="268"/>
      <c r="L46" s="319" t="s">
        <v>495</v>
      </c>
      <c r="M46" s="253" t="s">
        <v>425</v>
      </c>
      <c r="N46" s="255" t="s">
        <v>486</v>
      </c>
      <c r="O46" s="271"/>
      <c r="P46" s="343"/>
      <c r="Q46" s="290" t="s">
        <v>461</v>
      </c>
      <c r="R46" s="273" t="s">
        <v>425</v>
      </c>
      <c r="S46" s="274" t="s">
        <v>435</v>
      </c>
      <c r="T46" s="274"/>
      <c r="U46" s="277" t="s">
        <v>425</v>
      </c>
      <c r="V46" s="274" t="s">
        <v>446</v>
      </c>
      <c r="W46" s="274"/>
      <c r="X46" s="277" t="s">
        <v>425</v>
      </c>
      <c r="Y46" s="274" t="s">
        <v>447</v>
      </c>
      <c r="Z46" s="278"/>
      <c r="AA46" s="278"/>
      <c r="AB46" s="278"/>
      <c r="AC46" s="278"/>
      <c r="AD46" s="291"/>
      <c r="AE46" s="291"/>
      <c r="AF46" s="291"/>
      <c r="AG46" s="292"/>
      <c r="AH46" s="284"/>
      <c r="AI46" s="279"/>
      <c r="AJ46" s="279"/>
      <c r="AK46" s="280"/>
      <c r="AL46" s="284"/>
      <c r="AM46" s="279"/>
      <c r="AN46" s="279"/>
      <c r="AO46" s="280"/>
    </row>
    <row r="47" spans="1:41" ht="18.75" customHeight="1" x14ac:dyDescent="0.4">
      <c r="A47" s="240" t="s">
        <v>419</v>
      </c>
      <c r="B47" s="240" t="s">
        <v>419</v>
      </c>
      <c r="C47" s="240" t="s">
        <v>419</v>
      </c>
      <c r="D47" s="240" t="s">
        <v>419</v>
      </c>
      <c r="E47" s="240" t="s">
        <v>419</v>
      </c>
      <c r="F47" s="240" t="s">
        <v>419</v>
      </c>
      <c r="G47" s="240" t="s">
        <v>419</v>
      </c>
      <c r="H47" s="240" t="s">
        <v>417</v>
      </c>
      <c r="I47" s="240" t="s">
        <v>419</v>
      </c>
      <c r="J47" s="267"/>
      <c r="K47" s="268"/>
      <c r="L47" s="319" t="s">
        <v>499</v>
      </c>
      <c r="M47" s="253" t="s">
        <v>425</v>
      </c>
      <c r="N47" s="255" t="s">
        <v>496</v>
      </c>
      <c r="O47" s="271"/>
      <c r="P47" s="343"/>
      <c r="Q47" s="322" t="s">
        <v>401</v>
      </c>
      <c r="R47" s="273" t="s">
        <v>425</v>
      </c>
      <c r="S47" s="274" t="s">
        <v>435</v>
      </c>
      <c r="T47" s="274"/>
      <c r="U47" s="277" t="s">
        <v>425</v>
      </c>
      <c r="V47" s="274" t="s">
        <v>462</v>
      </c>
      <c r="W47" s="274"/>
      <c r="X47" s="277" t="s">
        <v>425</v>
      </c>
      <c r="Y47" s="274" t="s">
        <v>451</v>
      </c>
      <c r="Z47" s="293"/>
      <c r="AA47" s="277" t="s">
        <v>425</v>
      </c>
      <c r="AB47" s="274" t="s">
        <v>463</v>
      </c>
      <c r="AC47" s="293"/>
      <c r="AD47" s="293"/>
      <c r="AE47" s="293"/>
      <c r="AF47" s="293"/>
      <c r="AG47" s="326"/>
      <c r="AH47" s="284"/>
      <c r="AI47" s="279"/>
      <c r="AJ47" s="279"/>
      <c r="AK47" s="280"/>
      <c r="AL47" s="284"/>
      <c r="AM47" s="279"/>
      <c r="AN47" s="279"/>
      <c r="AO47" s="280"/>
    </row>
    <row r="48" spans="1:41" ht="18.75" customHeight="1" x14ac:dyDescent="0.4">
      <c r="A48" s="240" t="s">
        <v>419</v>
      </c>
      <c r="B48" s="240" t="s">
        <v>419</v>
      </c>
      <c r="C48" s="240" t="s">
        <v>419</v>
      </c>
      <c r="D48" s="240" t="s">
        <v>419</v>
      </c>
      <c r="E48" s="240" t="s">
        <v>419</v>
      </c>
      <c r="F48" s="240" t="s">
        <v>419</v>
      </c>
      <c r="G48" s="240" t="s">
        <v>419</v>
      </c>
      <c r="H48" s="240" t="s">
        <v>417</v>
      </c>
      <c r="I48" s="240" t="s">
        <v>419</v>
      </c>
      <c r="J48" s="267"/>
      <c r="K48" s="268"/>
      <c r="L48" s="281"/>
      <c r="M48" s="253" t="s">
        <v>425</v>
      </c>
      <c r="N48" s="255" t="s">
        <v>497</v>
      </c>
      <c r="O48" s="271"/>
      <c r="P48" s="281"/>
      <c r="Q48" s="870" t="s">
        <v>464</v>
      </c>
      <c r="R48" s="294" t="s">
        <v>425</v>
      </c>
      <c r="S48" s="295" t="s">
        <v>435</v>
      </c>
      <c r="T48" s="295"/>
      <c r="U48" s="296"/>
      <c r="V48" s="297"/>
      <c r="W48" s="297"/>
      <c r="X48" s="296"/>
      <c r="Y48" s="297"/>
      <c r="Z48" s="298"/>
      <c r="AA48" s="296"/>
      <c r="AB48" s="297"/>
      <c r="AC48" s="298"/>
      <c r="AD48" s="299" t="s">
        <v>425</v>
      </c>
      <c r="AE48" s="295" t="s">
        <v>465</v>
      </c>
      <c r="AF48" s="291"/>
      <c r="AG48" s="292"/>
      <c r="AH48" s="279"/>
      <c r="AI48" s="279"/>
      <c r="AJ48" s="279"/>
      <c r="AK48" s="280"/>
      <c r="AL48" s="284"/>
      <c r="AM48" s="279"/>
      <c r="AN48" s="279"/>
      <c r="AO48" s="280"/>
    </row>
    <row r="49" spans="1:41" ht="18.75" customHeight="1" x14ac:dyDescent="0.4">
      <c r="A49" s="240" t="s">
        <v>419</v>
      </c>
      <c r="B49" s="240" t="s">
        <v>419</v>
      </c>
      <c r="C49" s="240" t="s">
        <v>419</v>
      </c>
      <c r="D49" s="240" t="s">
        <v>419</v>
      </c>
      <c r="E49" s="240" t="s">
        <v>419</v>
      </c>
      <c r="F49" s="240" t="s">
        <v>419</v>
      </c>
      <c r="G49" s="240" t="s">
        <v>419</v>
      </c>
      <c r="H49" s="240" t="s">
        <v>417</v>
      </c>
      <c r="I49" s="240" t="s">
        <v>419</v>
      </c>
      <c r="J49" s="337"/>
      <c r="K49" s="268"/>
      <c r="L49" s="338"/>
      <c r="M49" s="242"/>
      <c r="N49" s="242"/>
      <c r="O49" s="271"/>
      <c r="P49" s="281"/>
      <c r="Q49" s="870"/>
      <c r="R49" s="253" t="s">
        <v>425</v>
      </c>
      <c r="S49" s="254" t="s">
        <v>466</v>
      </c>
      <c r="T49" s="254"/>
      <c r="U49" s="247"/>
      <c r="V49" s="247" t="s">
        <v>425</v>
      </c>
      <c r="W49" s="254" t="s">
        <v>467</v>
      </c>
      <c r="X49" s="247"/>
      <c r="Y49" s="247"/>
      <c r="Z49" s="247" t="s">
        <v>425</v>
      </c>
      <c r="AA49" s="254" t="s">
        <v>468</v>
      </c>
      <c r="AB49" s="242"/>
      <c r="AC49" s="254"/>
      <c r="AD49" s="247" t="s">
        <v>425</v>
      </c>
      <c r="AE49" s="254" t="s">
        <v>469</v>
      </c>
      <c r="AF49" s="300"/>
      <c r="AG49" s="301"/>
      <c r="AH49" s="279"/>
      <c r="AI49" s="279"/>
      <c r="AJ49" s="279"/>
      <c r="AK49" s="280"/>
      <c r="AL49" s="284"/>
      <c r="AM49" s="279"/>
      <c r="AN49" s="279"/>
      <c r="AO49" s="280"/>
    </row>
    <row r="50" spans="1:41" ht="18.75" customHeight="1" x14ac:dyDescent="0.4">
      <c r="A50" s="240" t="s">
        <v>419</v>
      </c>
      <c r="B50" s="240" t="s">
        <v>419</v>
      </c>
      <c r="C50" s="240" t="s">
        <v>419</v>
      </c>
      <c r="D50" s="240" t="s">
        <v>419</v>
      </c>
      <c r="E50" s="240" t="s">
        <v>419</v>
      </c>
      <c r="F50" s="240" t="s">
        <v>419</v>
      </c>
      <c r="G50" s="240" t="s">
        <v>419</v>
      </c>
      <c r="H50" s="240" t="s">
        <v>417</v>
      </c>
      <c r="I50" s="240" t="s">
        <v>419</v>
      </c>
      <c r="J50" s="337"/>
      <c r="K50" s="268"/>
      <c r="L50" s="338"/>
      <c r="M50" s="242"/>
      <c r="N50" s="242"/>
      <c r="O50" s="271"/>
      <c r="P50" s="281"/>
      <c r="Q50" s="870"/>
      <c r="R50" s="253" t="s">
        <v>425</v>
      </c>
      <c r="S50" s="254" t="s">
        <v>470</v>
      </c>
      <c r="T50" s="254"/>
      <c r="U50" s="247"/>
      <c r="V50" s="247" t="s">
        <v>425</v>
      </c>
      <c r="W50" s="254" t="s">
        <v>471</v>
      </c>
      <c r="X50" s="247"/>
      <c r="Y50" s="247"/>
      <c r="Z50" s="247" t="s">
        <v>425</v>
      </c>
      <c r="AA50" s="254" t="s">
        <v>472</v>
      </c>
      <c r="AB50" s="242"/>
      <c r="AC50" s="254"/>
      <c r="AD50" s="247" t="s">
        <v>425</v>
      </c>
      <c r="AE50" s="254" t="s">
        <v>473</v>
      </c>
      <c r="AF50" s="300"/>
      <c r="AG50" s="301"/>
      <c r="AH50" s="279"/>
      <c r="AI50" s="279"/>
      <c r="AJ50" s="279"/>
      <c r="AK50" s="280"/>
      <c r="AL50" s="284"/>
      <c r="AM50" s="279"/>
      <c r="AN50" s="279"/>
      <c r="AO50" s="280"/>
    </row>
    <row r="51" spans="1:41" ht="18.75" customHeight="1" x14ac:dyDescent="0.4">
      <c r="A51" s="240" t="s">
        <v>419</v>
      </c>
      <c r="B51" s="240" t="s">
        <v>419</v>
      </c>
      <c r="C51" s="240" t="s">
        <v>419</v>
      </c>
      <c r="D51" s="240" t="s">
        <v>419</v>
      </c>
      <c r="E51" s="240" t="s">
        <v>419</v>
      </c>
      <c r="F51" s="240" t="s">
        <v>419</v>
      </c>
      <c r="G51" s="240" t="s">
        <v>419</v>
      </c>
      <c r="H51" s="240" t="s">
        <v>417</v>
      </c>
      <c r="I51" s="240" t="s">
        <v>419</v>
      </c>
      <c r="J51" s="267"/>
      <c r="K51" s="268"/>
      <c r="L51" s="269"/>
      <c r="M51" s="242"/>
      <c r="N51" s="255"/>
      <c r="O51" s="271"/>
      <c r="P51" s="281"/>
      <c r="Q51" s="870"/>
      <c r="R51" s="253" t="s">
        <v>425</v>
      </c>
      <c r="S51" s="254" t="s">
        <v>474</v>
      </c>
      <c r="T51" s="254"/>
      <c r="U51" s="247"/>
      <c r="V51" s="247" t="s">
        <v>425</v>
      </c>
      <c r="W51" s="254" t="s">
        <v>475</v>
      </c>
      <c r="X51" s="247"/>
      <c r="Y51" s="247"/>
      <c r="Z51" s="247" t="s">
        <v>425</v>
      </c>
      <c r="AA51" s="254" t="s">
        <v>476</v>
      </c>
      <c r="AB51" s="242"/>
      <c r="AC51" s="254"/>
      <c r="AD51" s="247" t="s">
        <v>425</v>
      </c>
      <c r="AE51" s="254" t="s">
        <v>477</v>
      </c>
      <c r="AF51" s="300"/>
      <c r="AG51" s="301"/>
      <c r="AH51" s="279"/>
      <c r="AI51" s="279"/>
      <c r="AJ51" s="279"/>
      <c r="AK51" s="280"/>
      <c r="AL51" s="284"/>
      <c r="AM51" s="279"/>
      <c r="AN51" s="279"/>
      <c r="AO51" s="280"/>
    </row>
    <row r="52" spans="1:41" ht="18.75" customHeight="1" x14ac:dyDescent="0.4">
      <c r="A52" s="240" t="s">
        <v>419</v>
      </c>
      <c r="B52" s="240" t="s">
        <v>419</v>
      </c>
      <c r="C52" s="240" t="s">
        <v>419</v>
      </c>
      <c r="D52" s="240" t="s">
        <v>419</v>
      </c>
      <c r="E52" s="240" t="s">
        <v>419</v>
      </c>
      <c r="F52" s="240" t="s">
        <v>419</v>
      </c>
      <c r="G52" s="240" t="s">
        <v>419</v>
      </c>
      <c r="H52" s="240" t="s">
        <v>417</v>
      </c>
      <c r="I52" s="240" t="s">
        <v>419</v>
      </c>
      <c r="J52" s="267"/>
      <c r="K52" s="268"/>
      <c r="L52" s="269"/>
      <c r="M52" s="270"/>
      <c r="N52" s="255"/>
      <c r="O52" s="271"/>
      <c r="P52" s="281"/>
      <c r="Q52" s="870"/>
      <c r="R52" s="253" t="s">
        <v>425</v>
      </c>
      <c r="S52" s="254" t="s">
        <v>478</v>
      </c>
      <c r="T52" s="254"/>
      <c r="U52" s="247"/>
      <c r="V52" s="247" t="s">
        <v>425</v>
      </c>
      <c r="W52" s="254" t="s">
        <v>479</v>
      </c>
      <c r="X52" s="247"/>
      <c r="Y52" s="247"/>
      <c r="Z52" s="247" t="s">
        <v>425</v>
      </c>
      <c r="AA52" s="254" t="s">
        <v>480</v>
      </c>
      <c r="AB52" s="242"/>
      <c r="AC52" s="254"/>
      <c r="AD52" s="247" t="s">
        <v>425</v>
      </c>
      <c r="AE52" s="254" t="s">
        <v>481</v>
      </c>
      <c r="AF52" s="300"/>
      <c r="AG52" s="301"/>
      <c r="AH52" s="279"/>
      <c r="AI52" s="279"/>
      <c r="AJ52" s="279"/>
      <c r="AK52" s="280"/>
      <c r="AL52" s="284"/>
      <c r="AM52" s="279"/>
      <c r="AN52" s="279"/>
      <c r="AO52" s="280"/>
    </row>
    <row r="53" spans="1:41" ht="18.75" customHeight="1" x14ac:dyDescent="0.4">
      <c r="A53" s="251" t="s">
        <v>419</v>
      </c>
      <c r="B53" s="251" t="s">
        <v>419</v>
      </c>
      <c r="C53" s="251" t="s">
        <v>419</v>
      </c>
      <c r="D53" s="251" t="s">
        <v>419</v>
      </c>
      <c r="E53" s="251" t="s">
        <v>419</v>
      </c>
      <c r="F53" s="251" t="s">
        <v>419</v>
      </c>
      <c r="G53" s="251" t="s">
        <v>419</v>
      </c>
      <c r="H53" s="251" t="s">
        <v>417</v>
      </c>
      <c r="I53" s="251" t="s">
        <v>419</v>
      </c>
      <c r="J53" s="302"/>
      <c r="K53" s="303"/>
      <c r="L53" s="304"/>
      <c r="M53" s="305"/>
      <c r="N53" s="306"/>
      <c r="O53" s="307"/>
      <c r="P53" s="308"/>
      <c r="Q53" s="871"/>
      <c r="R53" s="309" t="s">
        <v>425</v>
      </c>
      <c r="S53" s="310" t="s">
        <v>482</v>
      </c>
      <c r="T53" s="310"/>
      <c r="U53" s="311"/>
      <c r="V53" s="311"/>
      <c r="W53" s="310"/>
      <c r="X53" s="311"/>
      <c r="Y53" s="311"/>
      <c r="Z53" s="311"/>
      <c r="AA53" s="310"/>
      <c r="AB53" s="312"/>
      <c r="AC53" s="310"/>
      <c r="AD53" s="311"/>
      <c r="AE53" s="310"/>
      <c r="AF53" s="313"/>
      <c r="AG53" s="314"/>
      <c r="AH53" s="315"/>
      <c r="AI53" s="315"/>
      <c r="AJ53" s="315"/>
      <c r="AK53" s="316"/>
      <c r="AL53" s="317"/>
      <c r="AM53" s="315"/>
      <c r="AN53" s="315"/>
      <c r="AO53" s="316"/>
    </row>
  </sheetData>
  <autoFilter ref="A1:I53" xr:uid="{00000000-0009-0000-0000-000001000000}"/>
  <mergeCells count="19">
    <mergeCell ref="J6:AO6"/>
    <mergeCell ref="AB8:AE8"/>
    <mergeCell ref="J10:L10"/>
    <mergeCell ref="M10:N10"/>
    <mergeCell ref="O10:P10"/>
    <mergeCell ref="Q10:AG10"/>
    <mergeCell ref="AH10:AK10"/>
    <mergeCell ref="AL10:AO10"/>
    <mergeCell ref="AL11:AO12"/>
    <mergeCell ref="Q18:Q19"/>
    <mergeCell ref="R18:R19"/>
    <mergeCell ref="S18:T19"/>
    <mergeCell ref="U18:U19"/>
    <mergeCell ref="V18:W19"/>
    <mergeCell ref="Q32:Q37"/>
    <mergeCell ref="Q48:Q53"/>
    <mergeCell ref="J11:L12"/>
    <mergeCell ref="Q11:Q12"/>
    <mergeCell ref="AH11:AK12"/>
  </mergeCells>
  <phoneticPr fontId="2"/>
  <dataValidations count="1">
    <dataValidation type="list" allowBlank="1" showInputMessage="1" showErrorMessage="1" sqref="Z11:Z13 AD11:AD12 AH13:AH14 X20 X26 AL13:AL14 X46:X53 J22 X23 U17:U37 X42:Y42 AA42 AC42 Y33:Z37 AD32:AD37 V49:V53 Y49:Z53 AD48:AD53 AA31:AA32 AA47:AA48 U42:U53 M22:M27 X30:X37 X40:X41 AL38:AL41 AH38:AH41 Z38:Z39 X15:X17 V33:V42 J45 M42:M48 R11:R53 V11:V16" xr:uid="{00000000-0002-0000-0100-000000000000}">
      <formula1>"□,■"</formula1>
    </dataValidation>
  </dataValidations>
  <pageMargins left="0.7" right="0.7" top="0.75" bottom="0.75" header="0.3" footer="0.3"/>
  <pageSetup paperSize="9" scale="4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pageSetUpPr fitToPage="1"/>
  </sheetPr>
  <dimension ref="A1:AO958"/>
  <sheetViews>
    <sheetView view="pageBreakPreview" topLeftCell="J120" zoomScale="70" zoomScaleNormal="100" zoomScaleSheetLayoutView="70" workbookViewId="0">
      <selection activeCell="K121" sqref="K121"/>
    </sheetView>
  </sheetViews>
  <sheetFormatPr defaultRowHeight="20.25" customHeight="1" x14ac:dyDescent="0.4"/>
  <cols>
    <col min="1" max="1" width="4.25" style="346" hidden="1" customWidth="1"/>
    <col min="2" max="2" width="6" style="346" hidden="1" customWidth="1"/>
    <col min="3" max="5" width="5.625" style="346" hidden="1" customWidth="1"/>
    <col min="6" max="6" width="7.5" style="346" hidden="1" customWidth="1"/>
    <col min="7" max="7" width="4.25" style="346" hidden="1" customWidth="1"/>
    <col min="8" max="9" width="7.5" style="346" hidden="1" customWidth="1"/>
    <col min="10" max="10" width="2.375" style="345" customWidth="1"/>
    <col min="11" max="11" width="25" style="243" bestFit="1" customWidth="1"/>
    <col min="12" max="12" width="41.75" style="243" customWidth="1"/>
    <col min="13" max="13" width="15.25" style="243" customWidth="1"/>
    <col min="14" max="14" width="44.25" style="243" customWidth="1"/>
    <col min="15" max="15" width="42" style="243" customWidth="1"/>
    <col min="16" max="16" width="22.5" style="243" customWidth="1"/>
    <col min="17" max="21" width="5.375" style="243" customWidth="1"/>
    <col min="22" max="22" width="6.5" style="243" customWidth="1"/>
    <col min="23" max="26" width="5.375" style="243" customWidth="1"/>
    <col min="27" max="16384" width="9" style="243"/>
  </cols>
  <sheetData>
    <row r="1" spans="1:26" ht="20.25" hidden="1" customHeight="1" x14ac:dyDescent="0.4">
      <c r="A1" s="346" t="s">
        <v>407</v>
      </c>
      <c r="B1" s="346" t="s">
        <v>500</v>
      </c>
      <c r="C1" s="346" t="s">
        <v>409</v>
      </c>
      <c r="D1" s="346" t="s">
        <v>410</v>
      </c>
      <c r="E1" s="346" t="s">
        <v>411</v>
      </c>
      <c r="F1" s="346" t="s">
        <v>412</v>
      </c>
      <c r="G1" s="346" t="s">
        <v>413</v>
      </c>
      <c r="H1" s="346" t="s">
        <v>414</v>
      </c>
      <c r="I1" s="346" t="s">
        <v>415</v>
      </c>
    </row>
    <row r="2" spans="1:26" ht="20.25" hidden="1" customHeight="1" x14ac:dyDescent="0.15">
      <c r="A2" s="347" t="s">
        <v>416</v>
      </c>
      <c r="B2" s="348" t="s">
        <v>416</v>
      </c>
      <c r="C2" s="348" t="s">
        <v>416</v>
      </c>
      <c r="D2" s="348" t="s">
        <v>416</v>
      </c>
      <c r="E2" s="348" t="s">
        <v>416</v>
      </c>
      <c r="F2" s="348" t="s">
        <v>416</v>
      </c>
      <c r="G2" s="348" t="s">
        <v>418</v>
      </c>
      <c r="H2" s="348" t="s">
        <v>419</v>
      </c>
      <c r="I2" s="349" t="s">
        <v>419</v>
      </c>
      <c r="J2" s="350"/>
      <c r="K2" s="351" t="s">
        <v>501</v>
      </c>
      <c r="L2" s="350"/>
      <c r="M2" s="350"/>
      <c r="N2" s="350"/>
      <c r="O2" s="350"/>
      <c r="P2" s="350"/>
      <c r="Q2" s="350"/>
      <c r="R2" s="350"/>
      <c r="S2" s="350"/>
      <c r="T2" s="350"/>
      <c r="U2" s="242"/>
      <c r="V2" s="242"/>
      <c r="W2" s="242"/>
      <c r="X2" s="242"/>
      <c r="Y2" s="242"/>
      <c r="Z2" s="242"/>
    </row>
    <row r="3" spans="1:26" ht="20.25" hidden="1" customHeight="1" x14ac:dyDescent="0.4">
      <c r="A3" s="347" t="s">
        <v>416</v>
      </c>
      <c r="B3" s="348" t="s">
        <v>416</v>
      </c>
      <c r="C3" s="348" t="s">
        <v>416</v>
      </c>
      <c r="D3" s="348" t="s">
        <v>416</v>
      </c>
      <c r="E3" s="348" t="s">
        <v>416</v>
      </c>
      <c r="F3" s="348" t="s">
        <v>416</v>
      </c>
      <c r="G3" s="348" t="s">
        <v>419</v>
      </c>
      <c r="H3" s="348" t="s">
        <v>419</v>
      </c>
      <c r="I3" s="349" t="s">
        <v>419</v>
      </c>
      <c r="J3" s="241"/>
      <c r="K3" s="242"/>
      <c r="L3" s="242"/>
      <c r="M3" s="242"/>
      <c r="N3" s="242"/>
      <c r="O3" s="242"/>
      <c r="P3" s="242"/>
      <c r="Q3" s="242"/>
      <c r="R3" s="242"/>
      <c r="S3" s="242"/>
      <c r="T3" s="242"/>
      <c r="U3" s="242"/>
      <c r="V3" s="242"/>
      <c r="W3" s="242"/>
      <c r="X3" s="242"/>
      <c r="Y3" s="242"/>
      <c r="Z3" s="242"/>
    </row>
    <row r="4" spans="1:26" ht="20.25" hidden="1" customHeight="1" x14ac:dyDescent="0.15">
      <c r="A4" s="347" t="s">
        <v>416</v>
      </c>
      <c r="B4" s="348" t="s">
        <v>416</v>
      </c>
      <c r="C4" s="348" t="s">
        <v>416</v>
      </c>
      <c r="D4" s="348" t="s">
        <v>416</v>
      </c>
      <c r="E4" s="348" t="s">
        <v>416</v>
      </c>
      <c r="F4" s="348" t="s">
        <v>416</v>
      </c>
      <c r="G4" s="348" t="s">
        <v>419</v>
      </c>
      <c r="H4" s="348" t="s">
        <v>419</v>
      </c>
      <c r="I4" s="349" t="s">
        <v>419</v>
      </c>
      <c r="J4" s="352"/>
      <c r="K4" s="254" t="s">
        <v>502</v>
      </c>
      <c r="L4" s="353"/>
      <c r="M4" s="353"/>
      <c r="N4" s="353"/>
      <c r="O4" s="353"/>
      <c r="P4" s="353"/>
      <c r="Q4" s="353"/>
      <c r="R4" s="353"/>
      <c r="S4" s="353"/>
      <c r="T4" s="353"/>
      <c r="U4" s="242"/>
      <c r="V4" s="242"/>
      <c r="W4" s="242"/>
      <c r="X4" s="242"/>
      <c r="Y4" s="242"/>
      <c r="Z4" s="242"/>
    </row>
    <row r="5" spans="1:26" ht="20.25" hidden="1" customHeight="1" x14ac:dyDescent="0.15">
      <c r="A5" s="347" t="s">
        <v>416</v>
      </c>
      <c r="B5" s="348" t="s">
        <v>417</v>
      </c>
      <c r="C5" s="348" t="s">
        <v>417</v>
      </c>
      <c r="D5" s="348" t="s">
        <v>417</v>
      </c>
      <c r="E5" s="348" t="s">
        <v>417</v>
      </c>
      <c r="F5" s="348" t="s">
        <v>417</v>
      </c>
      <c r="G5" s="348" t="s">
        <v>419</v>
      </c>
      <c r="H5" s="348" t="s">
        <v>419</v>
      </c>
      <c r="I5" s="349" t="s">
        <v>419</v>
      </c>
      <c r="J5" s="352"/>
      <c r="K5" s="254" t="s">
        <v>503</v>
      </c>
      <c r="L5" s="353"/>
      <c r="M5" s="353"/>
      <c r="N5" s="353"/>
      <c r="O5" s="353"/>
      <c r="P5" s="353"/>
      <c r="Q5" s="353"/>
      <c r="R5" s="353"/>
      <c r="S5" s="353"/>
      <c r="T5" s="353"/>
      <c r="U5" s="242"/>
      <c r="V5" s="242"/>
      <c r="W5" s="242"/>
      <c r="X5" s="242"/>
      <c r="Y5" s="242"/>
      <c r="Z5" s="242"/>
    </row>
    <row r="6" spans="1:26" ht="20.25" hidden="1" customHeight="1" x14ac:dyDescent="0.15">
      <c r="A6" s="347" t="s">
        <v>418</v>
      </c>
      <c r="B6" s="348" t="s">
        <v>418</v>
      </c>
      <c r="C6" s="348" t="s">
        <v>419</v>
      </c>
      <c r="D6" s="348" t="s">
        <v>419</v>
      </c>
      <c r="E6" s="348" t="s">
        <v>416</v>
      </c>
      <c r="F6" s="348" t="s">
        <v>419</v>
      </c>
      <c r="G6" s="348" t="s">
        <v>419</v>
      </c>
      <c r="H6" s="348" t="s">
        <v>419</v>
      </c>
      <c r="I6" s="349" t="s">
        <v>419</v>
      </c>
      <c r="J6" s="352"/>
      <c r="K6" s="254" t="s">
        <v>504</v>
      </c>
      <c r="L6" s="353"/>
      <c r="M6" s="353"/>
      <c r="N6" s="353"/>
      <c r="O6" s="353"/>
      <c r="P6" s="353"/>
      <c r="Q6" s="353"/>
      <c r="R6" s="353"/>
      <c r="S6" s="353"/>
      <c r="T6" s="353"/>
      <c r="U6" s="242"/>
      <c r="V6" s="242"/>
      <c r="W6" s="242"/>
      <c r="X6" s="242"/>
      <c r="Y6" s="242"/>
      <c r="Z6" s="242"/>
    </row>
    <row r="7" spans="1:26" ht="20.25" hidden="1" customHeight="1" x14ac:dyDescent="0.15">
      <c r="A7" s="347" t="s">
        <v>418</v>
      </c>
      <c r="B7" s="348" t="s">
        <v>419</v>
      </c>
      <c r="C7" s="348" t="s">
        <v>419</v>
      </c>
      <c r="D7" s="348" t="s">
        <v>419</v>
      </c>
      <c r="E7" s="348" t="s">
        <v>416</v>
      </c>
      <c r="F7" s="348" t="s">
        <v>419</v>
      </c>
      <c r="G7" s="348" t="s">
        <v>419</v>
      </c>
      <c r="H7" s="348" t="s">
        <v>419</v>
      </c>
      <c r="I7" s="349" t="s">
        <v>419</v>
      </c>
      <c r="J7" s="352"/>
      <c r="K7" s="254" t="s">
        <v>505</v>
      </c>
      <c r="L7" s="353"/>
      <c r="M7" s="353"/>
      <c r="N7" s="353"/>
      <c r="O7" s="353"/>
      <c r="P7" s="353"/>
      <c r="Q7" s="353"/>
      <c r="R7" s="353"/>
      <c r="S7" s="353"/>
      <c r="T7" s="353"/>
      <c r="U7" s="242"/>
      <c r="V7" s="242"/>
      <c r="W7" s="242"/>
      <c r="X7" s="242"/>
      <c r="Y7" s="242"/>
      <c r="Z7" s="242"/>
    </row>
    <row r="8" spans="1:26" ht="20.25" hidden="1" customHeight="1" x14ac:dyDescent="0.15">
      <c r="A8" s="347" t="s">
        <v>418</v>
      </c>
      <c r="B8" s="348" t="s">
        <v>416</v>
      </c>
      <c r="C8" s="348" t="s">
        <v>418</v>
      </c>
      <c r="D8" s="348" t="s">
        <v>418</v>
      </c>
      <c r="E8" s="348" t="s">
        <v>418</v>
      </c>
      <c r="F8" s="348" t="s">
        <v>418</v>
      </c>
      <c r="G8" s="348" t="s">
        <v>419</v>
      </c>
      <c r="H8" s="348" t="s">
        <v>419</v>
      </c>
      <c r="I8" s="349" t="s">
        <v>419</v>
      </c>
      <c r="J8" s="352"/>
      <c r="K8" s="254" t="s">
        <v>506</v>
      </c>
      <c r="L8" s="353"/>
      <c r="M8" s="353"/>
      <c r="N8" s="353"/>
      <c r="O8" s="353"/>
      <c r="P8" s="353"/>
      <c r="Q8" s="353"/>
      <c r="R8" s="353"/>
      <c r="S8" s="353"/>
      <c r="T8" s="353"/>
      <c r="U8" s="242"/>
      <c r="V8" s="242"/>
      <c r="W8" s="242"/>
      <c r="X8" s="242"/>
      <c r="Y8" s="242"/>
      <c r="Z8" s="242"/>
    </row>
    <row r="9" spans="1:26" ht="20.25" hidden="1" customHeight="1" x14ac:dyDescent="0.15">
      <c r="A9" s="347" t="s">
        <v>418</v>
      </c>
      <c r="B9" s="348" t="s">
        <v>418</v>
      </c>
      <c r="C9" s="348" t="s">
        <v>418</v>
      </c>
      <c r="D9" s="348" t="s">
        <v>418</v>
      </c>
      <c r="E9" s="348" t="s">
        <v>418</v>
      </c>
      <c r="F9" s="348" t="s">
        <v>416</v>
      </c>
      <c r="G9" s="348" t="s">
        <v>419</v>
      </c>
      <c r="H9" s="348" t="s">
        <v>419</v>
      </c>
      <c r="I9" s="349" t="s">
        <v>419</v>
      </c>
      <c r="J9" s="352"/>
      <c r="K9" s="254" t="s">
        <v>507</v>
      </c>
      <c r="L9" s="353"/>
      <c r="M9" s="353"/>
      <c r="N9" s="353"/>
      <c r="O9" s="353"/>
      <c r="P9" s="353"/>
      <c r="Q9" s="353"/>
      <c r="R9" s="353"/>
      <c r="S9" s="353"/>
      <c r="T9" s="353"/>
      <c r="U9" s="242"/>
      <c r="V9" s="242"/>
      <c r="W9" s="242"/>
      <c r="X9" s="242"/>
      <c r="Y9" s="242"/>
      <c r="Z9" s="242"/>
    </row>
    <row r="10" spans="1:26" s="240" customFormat="1" ht="20.25" hidden="1" customHeight="1" x14ac:dyDescent="0.15">
      <c r="A10" s="347" t="s">
        <v>418</v>
      </c>
      <c r="B10" s="354" t="s">
        <v>418</v>
      </c>
      <c r="C10" s="354" t="s">
        <v>418</v>
      </c>
      <c r="D10" s="354" t="s">
        <v>418</v>
      </c>
      <c r="E10" s="354" t="s">
        <v>418</v>
      </c>
      <c r="F10" s="354" t="s">
        <v>418</v>
      </c>
      <c r="G10" s="354" t="s">
        <v>419</v>
      </c>
      <c r="H10" s="354" t="s">
        <v>419</v>
      </c>
      <c r="I10" s="355" t="s">
        <v>419</v>
      </c>
      <c r="J10" s="356"/>
      <c r="K10" s="357" t="s">
        <v>508</v>
      </c>
      <c r="L10" s="357"/>
      <c r="M10" s="357"/>
      <c r="N10" s="357"/>
      <c r="O10" s="357"/>
      <c r="P10" s="357"/>
      <c r="Q10" s="357"/>
      <c r="R10" s="357"/>
      <c r="S10" s="357"/>
      <c r="T10" s="358"/>
    </row>
    <row r="11" spans="1:26" s="240" customFormat="1" ht="20.25" hidden="1" customHeight="1" x14ac:dyDescent="0.15">
      <c r="A11" s="347" t="s">
        <v>418</v>
      </c>
      <c r="B11" s="354" t="s">
        <v>418</v>
      </c>
      <c r="C11" s="354" t="s">
        <v>419</v>
      </c>
      <c r="D11" s="354" t="s">
        <v>419</v>
      </c>
      <c r="E11" s="354" t="s">
        <v>419</v>
      </c>
      <c r="F11" s="354" t="s">
        <v>419</v>
      </c>
      <c r="G11" s="354" t="s">
        <v>419</v>
      </c>
      <c r="H11" s="354" t="s">
        <v>419</v>
      </c>
      <c r="I11" s="355" t="s">
        <v>419</v>
      </c>
      <c r="J11" s="356"/>
      <c r="K11" s="357" t="s">
        <v>509</v>
      </c>
      <c r="L11" s="358"/>
      <c r="M11" s="358"/>
      <c r="N11" s="358"/>
      <c r="O11" s="358"/>
      <c r="P11" s="358"/>
      <c r="Q11" s="358"/>
      <c r="R11" s="358"/>
      <c r="S11" s="358"/>
      <c r="T11" s="358"/>
    </row>
    <row r="12" spans="1:26" s="240" customFormat="1" ht="20.25" hidden="1" customHeight="1" x14ac:dyDescent="0.15">
      <c r="A12" s="347" t="s">
        <v>418</v>
      </c>
      <c r="B12" s="354" t="s">
        <v>418</v>
      </c>
      <c r="C12" s="354" t="s">
        <v>418</v>
      </c>
      <c r="D12" s="354" t="s">
        <v>418</v>
      </c>
      <c r="E12" s="354" t="s">
        <v>418</v>
      </c>
      <c r="F12" s="354" t="s">
        <v>418</v>
      </c>
      <c r="G12" s="354" t="s">
        <v>419</v>
      </c>
      <c r="H12" s="354" t="s">
        <v>419</v>
      </c>
      <c r="I12" s="355" t="s">
        <v>419</v>
      </c>
      <c r="J12" s="356"/>
      <c r="K12" s="357" t="s">
        <v>510</v>
      </c>
      <c r="L12" s="358"/>
      <c r="M12" s="358"/>
      <c r="N12" s="358"/>
      <c r="O12" s="358"/>
      <c r="P12" s="358"/>
      <c r="Q12" s="358"/>
      <c r="R12" s="358"/>
      <c r="S12" s="358"/>
      <c r="T12" s="358"/>
    </row>
    <row r="13" spans="1:26" ht="20.25" hidden="1" customHeight="1" x14ac:dyDescent="0.15">
      <c r="A13" s="347" t="s">
        <v>416</v>
      </c>
      <c r="B13" s="348" t="s">
        <v>416</v>
      </c>
      <c r="C13" s="348" t="s">
        <v>416</v>
      </c>
      <c r="D13" s="348" t="s">
        <v>416</v>
      </c>
      <c r="E13" s="348" t="s">
        <v>416</v>
      </c>
      <c r="F13" s="348" t="s">
        <v>416</v>
      </c>
      <c r="G13" s="348" t="s">
        <v>419</v>
      </c>
      <c r="H13" s="348" t="s">
        <v>419</v>
      </c>
      <c r="I13" s="349" t="s">
        <v>419</v>
      </c>
      <c r="J13" s="352"/>
      <c r="K13" s="254" t="s">
        <v>511</v>
      </c>
      <c r="L13" s="353"/>
      <c r="M13" s="353"/>
      <c r="N13" s="353"/>
      <c r="O13" s="353"/>
      <c r="P13" s="353"/>
      <c r="Q13" s="353"/>
      <c r="R13" s="353"/>
      <c r="S13" s="353"/>
      <c r="T13" s="353"/>
      <c r="U13" s="242"/>
      <c r="V13" s="242"/>
      <c r="W13" s="242"/>
      <c r="X13" s="242"/>
      <c r="Y13" s="242"/>
      <c r="Z13" s="242"/>
    </row>
    <row r="14" spans="1:26" ht="20.25" hidden="1" customHeight="1" x14ac:dyDescent="0.15">
      <c r="A14" s="347" t="s">
        <v>416</v>
      </c>
      <c r="B14" s="348" t="s">
        <v>418</v>
      </c>
      <c r="C14" s="348" t="s">
        <v>416</v>
      </c>
      <c r="D14" s="348" t="s">
        <v>416</v>
      </c>
      <c r="E14" s="348" t="s">
        <v>418</v>
      </c>
      <c r="F14" s="348" t="s">
        <v>418</v>
      </c>
      <c r="G14" s="348" t="s">
        <v>419</v>
      </c>
      <c r="H14" s="348" t="s">
        <v>419</v>
      </c>
      <c r="I14" s="349" t="s">
        <v>419</v>
      </c>
      <c r="J14" s="350"/>
      <c r="K14" s="254" t="s">
        <v>512</v>
      </c>
      <c r="L14" s="350"/>
      <c r="M14" s="350"/>
      <c r="N14" s="350"/>
      <c r="O14" s="350"/>
      <c r="P14" s="350"/>
      <c r="Q14" s="350"/>
      <c r="R14" s="350"/>
      <c r="S14" s="350"/>
      <c r="T14" s="350"/>
      <c r="U14" s="242"/>
      <c r="V14" s="242"/>
      <c r="W14" s="242"/>
      <c r="X14" s="242"/>
      <c r="Y14" s="242"/>
      <c r="Z14" s="242"/>
    </row>
    <row r="15" spans="1:26" ht="48" hidden="1" customHeight="1" x14ac:dyDescent="0.15">
      <c r="A15" s="347" t="s">
        <v>416</v>
      </c>
      <c r="B15" s="348" t="s">
        <v>417</v>
      </c>
      <c r="C15" s="348" t="s">
        <v>417</v>
      </c>
      <c r="D15" s="348" t="s">
        <v>417</v>
      </c>
      <c r="E15" s="348" t="s">
        <v>417</v>
      </c>
      <c r="F15" s="348" t="s">
        <v>417</v>
      </c>
      <c r="G15" s="348" t="s">
        <v>419</v>
      </c>
      <c r="H15" s="348" t="s">
        <v>419</v>
      </c>
      <c r="I15" s="349" t="s">
        <v>419</v>
      </c>
      <c r="J15" s="350"/>
      <c r="K15" s="892" t="s">
        <v>513</v>
      </c>
      <c r="L15" s="895"/>
      <c r="M15" s="895"/>
      <c r="N15" s="895"/>
      <c r="O15" s="895"/>
      <c r="P15" s="895"/>
      <c r="Q15" s="895"/>
      <c r="R15" s="895"/>
      <c r="S15" s="895"/>
      <c r="T15" s="895"/>
      <c r="U15" s="242"/>
      <c r="V15" s="242"/>
      <c r="W15" s="242"/>
      <c r="X15" s="242"/>
      <c r="Y15" s="242"/>
      <c r="Z15" s="242"/>
    </row>
    <row r="16" spans="1:26" ht="21" hidden="1" customHeight="1" x14ac:dyDescent="0.15">
      <c r="A16" s="347" t="s">
        <v>418</v>
      </c>
      <c r="B16" s="348" t="s">
        <v>418</v>
      </c>
      <c r="C16" s="348" t="s">
        <v>418</v>
      </c>
      <c r="D16" s="348" t="s">
        <v>416</v>
      </c>
      <c r="E16" s="348" t="s">
        <v>416</v>
      </c>
      <c r="F16" s="348" t="s">
        <v>416</v>
      </c>
      <c r="G16" s="348" t="s">
        <v>419</v>
      </c>
      <c r="H16" s="348" t="s">
        <v>419</v>
      </c>
      <c r="I16" s="349" t="s">
        <v>419</v>
      </c>
      <c r="J16" s="350"/>
      <c r="K16" s="892" t="s">
        <v>514</v>
      </c>
      <c r="L16" s="892"/>
      <c r="M16" s="892"/>
      <c r="N16" s="892"/>
      <c r="O16" s="892"/>
      <c r="P16" s="892"/>
      <c r="Q16" s="242"/>
      <c r="R16" s="242"/>
      <c r="S16" s="242"/>
      <c r="T16" s="242"/>
      <c r="U16" s="242"/>
      <c r="V16" s="242"/>
      <c r="W16" s="242"/>
      <c r="X16" s="242"/>
      <c r="Y16" s="242"/>
      <c r="Z16" s="242"/>
    </row>
    <row r="17" spans="1:28" s="240" customFormat="1" ht="20.25" hidden="1" customHeight="1" x14ac:dyDescent="0.15">
      <c r="A17" s="359" t="s">
        <v>418</v>
      </c>
      <c r="B17" s="354" t="s">
        <v>418</v>
      </c>
      <c r="C17" s="354" t="s">
        <v>418</v>
      </c>
      <c r="D17" s="354" t="s">
        <v>418</v>
      </c>
      <c r="E17" s="354" t="s">
        <v>418</v>
      </c>
      <c r="F17" s="354" t="s">
        <v>418</v>
      </c>
      <c r="G17" s="354" t="s">
        <v>419</v>
      </c>
      <c r="H17" s="354" t="s">
        <v>419</v>
      </c>
      <c r="I17" s="355" t="s">
        <v>419</v>
      </c>
      <c r="J17" s="360"/>
      <c r="K17" s="357" t="s">
        <v>515</v>
      </c>
      <c r="L17" s="360"/>
      <c r="M17" s="360"/>
      <c r="N17" s="360"/>
      <c r="O17" s="360"/>
      <c r="P17" s="360"/>
      <c r="Q17" s="360"/>
      <c r="R17" s="360"/>
      <c r="S17" s="360"/>
      <c r="T17" s="360"/>
    </row>
    <row r="18" spans="1:28" s="240" customFormat="1" ht="20.25" hidden="1" customHeight="1" x14ac:dyDescent="0.15">
      <c r="A18" s="359" t="s">
        <v>418</v>
      </c>
      <c r="B18" s="354" t="s">
        <v>418</v>
      </c>
      <c r="C18" s="354" t="s">
        <v>418</v>
      </c>
      <c r="D18" s="354" t="s">
        <v>418</v>
      </c>
      <c r="E18" s="354" t="s">
        <v>418</v>
      </c>
      <c r="F18" s="354" t="s">
        <v>418</v>
      </c>
      <c r="G18" s="354" t="s">
        <v>419</v>
      </c>
      <c r="H18" s="354" t="s">
        <v>419</v>
      </c>
      <c r="I18" s="355" t="s">
        <v>419</v>
      </c>
      <c r="J18" s="360"/>
      <c r="K18" s="357" t="s">
        <v>516</v>
      </c>
      <c r="L18" s="360"/>
      <c r="M18" s="360"/>
      <c r="N18" s="360"/>
      <c r="O18" s="360"/>
      <c r="P18" s="360"/>
      <c r="Q18" s="360"/>
      <c r="R18" s="360"/>
      <c r="S18" s="360"/>
      <c r="T18" s="360"/>
    </row>
    <row r="19" spans="1:28" ht="20.25" hidden="1" customHeight="1" x14ac:dyDescent="0.15">
      <c r="A19" s="347" t="s">
        <v>416</v>
      </c>
      <c r="B19" s="348" t="s">
        <v>417</v>
      </c>
      <c r="C19" s="348" t="s">
        <v>417</v>
      </c>
      <c r="D19" s="348" t="s">
        <v>417</v>
      </c>
      <c r="E19" s="348" t="s">
        <v>417</v>
      </c>
      <c r="F19" s="348" t="s">
        <v>417</v>
      </c>
      <c r="G19" s="348" t="s">
        <v>419</v>
      </c>
      <c r="H19" s="348" t="s">
        <v>419</v>
      </c>
      <c r="I19" s="349" t="s">
        <v>419</v>
      </c>
      <c r="J19" s="350"/>
      <c r="K19" s="254" t="s">
        <v>517</v>
      </c>
      <c r="L19" s="350"/>
      <c r="M19" s="350"/>
      <c r="N19" s="350"/>
      <c r="O19" s="350"/>
      <c r="P19" s="350"/>
      <c r="Q19" s="350"/>
      <c r="R19" s="350"/>
      <c r="S19" s="350"/>
      <c r="T19" s="350"/>
      <c r="U19" s="242"/>
      <c r="V19" s="242"/>
      <c r="W19" s="242"/>
      <c r="X19" s="242"/>
      <c r="Y19" s="242"/>
      <c r="Z19" s="242"/>
    </row>
    <row r="20" spans="1:28" ht="20.25" hidden="1" customHeight="1" x14ac:dyDescent="0.15">
      <c r="A20" s="347" t="s">
        <v>416</v>
      </c>
      <c r="B20" s="348" t="s">
        <v>417</v>
      </c>
      <c r="C20" s="348" t="s">
        <v>417</v>
      </c>
      <c r="D20" s="348" t="s">
        <v>417</v>
      </c>
      <c r="E20" s="348" t="s">
        <v>417</v>
      </c>
      <c r="F20" s="348" t="s">
        <v>417</v>
      </c>
      <c r="G20" s="348" t="s">
        <v>419</v>
      </c>
      <c r="H20" s="348" t="s">
        <v>419</v>
      </c>
      <c r="I20" s="349" t="s">
        <v>419</v>
      </c>
      <c r="J20" s="350"/>
      <c r="K20" s="254" t="s">
        <v>518</v>
      </c>
      <c r="L20" s="350"/>
      <c r="M20" s="350"/>
      <c r="N20" s="350"/>
      <c r="O20" s="350"/>
      <c r="P20" s="350"/>
      <c r="Q20" s="350"/>
      <c r="R20" s="350"/>
      <c r="S20" s="350"/>
      <c r="T20" s="350"/>
      <c r="U20" s="242"/>
      <c r="V20" s="242"/>
      <c r="W20" s="242"/>
      <c r="X20" s="242"/>
      <c r="Y20" s="242"/>
      <c r="Z20" s="242"/>
    </row>
    <row r="21" spans="1:28" ht="20.25" hidden="1" customHeight="1" x14ac:dyDescent="0.15">
      <c r="A21" s="347" t="s">
        <v>416</v>
      </c>
      <c r="B21" s="348" t="s">
        <v>417</v>
      </c>
      <c r="C21" s="348" t="s">
        <v>417</v>
      </c>
      <c r="D21" s="348" t="s">
        <v>417</v>
      </c>
      <c r="E21" s="348" t="s">
        <v>417</v>
      </c>
      <c r="F21" s="348" t="s">
        <v>417</v>
      </c>
      <c r="G21" s="348" t="s">
        <v>419</v>
      </c>
      <c r="H21" s="348" t="s">
        <v>419</v>
      </c>
      <c r="I21" s="349" t="s">
        <v>419</v>
      </c>
      <c r="J21" s="350"/>
      <c r="K21" s="254" t="s">
        <v>519</v>
      </c>
      <c r="L21" s="350"/>
      <c r="M21" s="350"/>
      <c r="N21" s="350"/>
      <c r="O21" s="350"/>
      <c r="P21" s="350"/>
      <c r="Q21" s="242"/>
      <c r="R21" s="242"/>
      <c r="S21" s="242"/>
      <c r="T21" s="242"/>
      <c r="U21" s="242"/>
      <c r="V21" s="242"/>
      <c r="W21" s="242"/>
      <c r="X21" s="242"/>
      <c r="Y21" s="242"/>
      <c r="Z21" s="242"/>
    </row>
    <row r="22" spans="1:28" s="240" customFormat="1" ht="20.25" hidden="1" customHeight="1" x14ac:dyDescent="0.15">
      <c r="A22" s="359" t="s">
        <v>419</v>
      </c>
      <c r="B22" s="354" t="s">
        <v>419</v>
      </c>
      <c r="C22" s="354" t="s">
        <v>419</v>
      </c>
      <c r="D22" s="354" t="s">
        <v>419</v>
      </c>
      <c r="E22" s="354" t="s">
        <v>419</v>
      </c>
      <c r="F22" s="354" t="s">
        <v>419</v>
      </c>
      <c r="G22" s="354" t="s">
        <v>419</v>
      </c>
      <c r="H22" s="354" t="s">
        <v>419</v>
      </c>
      <c r="I22" s="355" t="s">
        <v>419</v>
      </c>
      <c r="J22" s="360"/>
      <c r="K22" s="357" t="s">
        <v>520</v>
      </c>
      <c r="L22" s="360"/>
      <c r="M22" s="360"/>
      <c r="N22" s="360"/>
      <c r="O22" s="360"/>
      <c r="P22" s="360"/>
    </row>
    <row r="23" spans="1:28" ht="20.25" hidden="1" customHeight="1" x14ac:dyDescent="0.15">
      <c r="A23" s="347" t="s">
        <v>416</v>
      </c>
      <c r="B23" s="348" t="s">
        <v>418</v>
      </c>
      <c r="C23" s="348" t="s">
        <v>418</v>
      </c>
      <c r="D23" s="348" t="s">
        <v>418</v>
      </c>
      <c r="E23" s="348" t="s">
        <v>418</v>
      </c>
      <c r="F23" s="348" t="s">
        <v>418</v>
      </c>
      <c r="G23" s="348" t="s">
        <v>419</v>
      </c>
      <c r="H23" s="348" t="s">
        <v>419</v>
      </c>
      <c r="I23" s="349" t="s">
        <v>419</v>
      </c>
      <c r="J23" s="350"/>
      <c r="K23" s="254" t="s">
        <v>521</v>
      </c>
      <c r="L23" s="350"/>
      <c r="M23" s="350"/>
      <c r="N23" s="350"/>
      <c r="O23" s="350"/>
      <c r="P23" s="350"/>
      <c r="Q23" s="242"/>
      <c r="R23" s="242"/>
      <c r="S23" s="242"/>
      <c r="T23" s="242"/>
      <c r="U23" s="242"/>
      <c r="V23" s="242"/>
      <c r="W23" s="242"/>
      <c r="X23" s="242"/>
      <c r="Y23" s="242"/>
      <c r="Z23" s="242"/>
    </row>
    <row r="24" spans="1:28" s="240" customFormat="1" ht="20.25" hidden="1" customHeight="1" x14ac:dyDescent="0.15">
      <c r="A24" s="359" t="s">
        <v>419</v>
      </c>
      <c r="B24" s="354" t="s">
        <v>419</v>
      </c>
      <c r="C24" s="354" t="s">
        <v>419</v>
      </c>
      <c r="D24" s="354" t="s">
        <v>419</v>
      </c>
      <c r="E24" s="354" t="s">
        <v>419</v>
      </c>
      <c r="F24" s="354" t="s">
        <v>419</v>
      </c>
      <c r="G24" s="354" t="s">
        <v>419</v>
      </c>
      <c r="H24" s="354" t="s">
        <v>419</v>
      </c>
      <c r="I24" s="355" t="s">
        <v>419</v>
      </c>
      <c r="J24" s="360"/>
      <c r="K24" s="357" t="s">
        <v>522</v>
      </c>
      <c r="L24" s="360"/>
      <c r="M24" s="360"/>
      <c r="N24" s="360"/>
      <c r="O24" s="360"/>
      <c r="P24" s="360"/>
    </row>
    <row r="25" spans="1:28" s="240" customFormat="1" ht="20.25" hidden="1" customHeight="1" x14ac:dyDescent="0.15">
      <c r="A25" s="359" t="s">
        <v>419</v>
      </c>
      <c r="B25" s="354" t="s">
        <v>419</v>
      </c>
      <c r="C25" s="354" t="s">
        <v>419</v>
      </c>
      <c r="D25" s="354" t="s">
        <v>419</v>
      </c>
      <c r="E25" s="354" t="s">
        <v>419</v>
      </c>
      <c r="F25" s="354" t="s">
        <v>419</v>
      </c>
      <c r="G25" s="354" t="s">
        <v>419</v>
      </c>
      <c r="H25" s="354" t="s">
        <v>419</v>
      </c>
      <c r="I25" s="355" t="s">
        <v>419</v>
      </c>
      <c r="J25" s="360"/>
      <c r="K25" s="357" t="s">
        <v>523</v>
      </c>
      <c r="L25" s="360"/>
      <c r="M25" s="360"/>
      <c r="N25" s="360"/>
      <c r="O25" s="360"/>
      <c r="P25" s="360"/>
    </row>
    <row r="26" spans="1:28" ht="20.25" hidden="1" customHeight="1" x14ac:dyDescent="0.15">
      <c r="A26" s="347" t="s">
        <v>418</v>
      </c>
      <c r="B26" s="347" t="s">
        <v>418</v>
      </c>
      <c r="C26" s="347" t="s">
        <v>418</v>
      </c>
      <c r="D26" s="347" t="s">
        <v>418</v>
      </c>
      <c r="E26" s="347" t="s">
        <v>418</v>
      </c>
      <c r="F26" s="347" t="s">
        <v>418</v>
      </c>
      <c r="G26" s="348" t="s">
        <v>419</v>
      </c>
      <c r="H26" s="348" t="s">
        <v>419</v>
      </c>
      <c r="I26" s="349" t="s">
        <v>419</v>
      </c>
      <c r="J26" s="350"/>
      <c r="K26" s="254" t="s">
        <v>524</v>
      </c>
      <c r="L26" s="350"/>
      <c r="M26" s="350"/>
      <c r="N26" s="350"/>
      <c r="O26" s="350"/>
      <c r="P26" s="350"/>
      <c r="Q26" s="242"/>
      <c r="R26" s="242"/>
      <c r="S26" s="242"/>
      <c r="T26" s="242"/>
      <c r="U26" s="242"/>
      <c r="V26" s="242"/>
      <c r="W26" s="242"/>
      <c r="X26" s="242"/>
      <c r="Y26" s="242"/>
      <c r="Z26" s="242"/>
    </row>
    <row r="27" spans="1:28" ht="20.25" hidden="1" customHeight="1" x14ac:dyDescent="0.15">
      <c r="A27" s="347" t="s">
        <v>418</v>
      </c>
      <c r="B27" s="348" t="s">
        <v>418</v>
      </c>
      <c r="C27" s="348" t="s">
        <v>418</v>
      </c>
      <c r="D27" s="348" t="s">
        <v>416</v>
      </c>
      <c r="E27" s="348" t="s">
        <v>416</v>
      </c>
      <c r="F27" s="348" t="s">
        <v>416</v>
      </c>
      <c r="G27" s="348" t="s">
        <v>419</v>
      </c>
      <c r="H27" s="348" t="s">
        <v>419</v>
      </c>
      <c r="I27" s="349" t="s">
        <v>419</v>
      </c>
      <c r="J27" s="350"/>
      <c r="K27" s="254" t="s">
        <v>525</v>
      </c>
      <c r="L27" s="350"/>
      <c r="M27" s="350"/>
      <c r="N27" s="350"/>
      <c r="O27" s="254"/>
      <c r="P27" s="254"/>
      <c r="Q27" s="242"/>
      <c r="R27" s="242"/>
      <c r="S27" s="242"/>
      <c r="T27" s="242"/>
      <c r="U27" s="242"/>
      <c r="V27" s="242"/>
      <c r="W27" s="242"/>
      <c r="X27" s="242"/>
      <c r="Y27" s="242"/>
      <c r="Z27" s="242"/>
      <c r="AB27" s="346"/>
    </row>
    <row r="28" spans="1:28" ht="20.25" hidden="1" customHeight="1" x14ac:dyDescent="0.15">
      <c r="A28" s="347" t="s">
        <v>416</v>
      </c>
      <c r="B28" s="348" t="s">
        <v>416</v>
      </c>
      <c r="C28" s="348" t="s">
        <v>418</v>
      </c>
      <c r="D28" s="348" t="s">
        <v>416</v>
      </c>
      <c r="E28" s="348" t="s">
        <v>416</v>
      </c>
      <c r="F28" s="348" t="s">
        <v>418</v>
      </c>
      <c r="G28" s="348" t="s">
        <v>419</v>
      </c>
      <c r="H28" s="348" t="s">
        <v>419</v>
      </c>
      <c r="I28" s="349" t="s">
        <v>419</v>
      </c>
      <c r="J28" s="350"/>
      <c r="K28" s="254" t="s">
        <v>526</v>
      </c>
      <c r="L28" s="350"/>
      <c r="M28" s="350"/>
      <c r="N28" s="350"/>
      <c r="O28" s="350"/>
      <c r="P28" s="350"/>
      <c r="Q28" s="242"/>
      <c r="R28" s="242"/>
      <c r="S28" s="242"/>
      <c r="T28" s="242"/>
      <c r="U28" s="242"/>
      <c r="V28" s="242"/>
      <c r="W28" s="242"/>
      <c r="X28" s="242"/>
      <c r="Y28" s="242"/>
      <c r="Z28" s="242"/>
      <c r="AB28" s="346"/>
    </row>
    <row r="29" spans="1:28" ht="20.25" hidden="1" customHeight="1" x14ac:dyDescent="0.15">
      <c r="A29" s="347" t="s">
        <v>418</v>
      </c>
      <c r="B29" s="347" t="s">
        <v>418</v>
      </c>
      <c r="C29" s="348" t="s">
        <v>416</v>
      </c>
      <c r="D29" s="347" t="s">
        <v>418</v>
      </c>
      <c r="E29" s="347" t="s">
        <v>418</v>
      </c>
      <c r="F29" s="347" t="s">
        <v>418</v>
      </c>
      <c r="G29" s="348" t="s">
        <v>419</v>
      </c>
      <c r="H29" s="348" t="s">
        <v>419</v>
      </c>
      <c r="I29" s="349" t="s">
        <v>419</v>
      </c>
      <c r="J29" s="350"/>
      <c r="K29" s="254" t="s">
        <v>527</v>
      </c>
      <c r="L29" s="350"/>
      <c r="M29" s="350"/>
      <c r="N29" s="350"/>
      <c r="O29" s="350"/>
      <c r="P29" s="350"/>
      <c r="Q29" s="242"/>
      <c r="R29" s="242"/>
      <c r="S29" s="242"/>
      <c r="T29" s="242"/>
      <c r="U29" s="242"/>
      <c r="V29" s="242"/>
      <c r="W29" s="242"/>
      <c r="X29" s="242"/>
      <c r="Y29" s="242"/>
      <c r="Z29" s="242"/>
      <c r="AB29" s="346"/>
    </row>
    <row r="30" spans="1:28" s="363" customFormat="1" ht="19.5" hidden="1" customHeight="1" x14ac:dyDescent="0.4">
      <c r="A30" s="347" t="s">
        <v>416</v>
      </c>
      <c r="B30" s="348" t="s">
        <v>418</v>
      </c>
      <c r="C30" s="348" t="s">
        <v>418</v>
      </c>
      <c r="D30" s="348" t="s">
        <v>418</v>
      </c>
      <c r="E30" s="348" t="s">
        <v>418</v>
      </c>
      <c r="F30" s="348" t="s">
        <v>418</v>
      </c>
      <c r="G30" s="348" t="s">
        <v>419</v>
      </c>
      <c r="H30" s="348" t="s">
        <v>419</v>
      </c>
      <c r="I30" s="349" t="s">
        <v>419</v>
      </c>
      <c r="J30" s="361"/>
      <c r="K30" s="254" t="s">
        <v>528</v>
      </c>
      <c r="L30" s="362"/>
      <c r="M30" s="362"/>
      <c r="N30" s="362"/>
      <c r="O30" s="362"/>
      <c r="P30" s="362"/>
      <c r="Q30" s="362"/>
      <c r="R30" s="362"/>
      <c r="S30" s="362"/>
      <c r="T30" s="362"/>
      <c r="U30" s="362"/>
      <c r="V30" s="362"/>
      <c r="W30" s="362"/>
      <c r="X30" s="362"/>
      <c r="Y30" s="362"/>
      <c r="Z30" s="362"/>
      <c r="AB30" s="346"/>
    </row>
    <row r="31" spans="1:28" s="363" customFormat="1" ht="19.5" hidden="1" customHeight="1" x14ac:dyDescent="0.4">
      <c r="A31" s="347" t="s">
        <v>418</v>
      </c>
      <c r="B31" s="348" t="s">
        <v>419</v>
      </c>
      <c r="C31" s="348" t="s">
        <v>416</v>
      </c>
      <c r="D31" s="348" t="s">
        <v>416</v>
      </c>
      <c r="E31" s="348" t="s">
        <v>419</v>
      </c>
      <c r="F31" s="348" t="s">
        <v>419</v>
      </c>
      <c r="G31" s="348" t="s">
        <v>419</v>
      </c>
      <c r="H31" s="348" t="s">
        <v>419</v>
      </c>
      <c r="I31" s="349" t="s">
        <v>419</v>
      </c>
      <c r="J31" s="361"/>
      <c r="K31" s="254" t="s">
        <v>529</v>
      </c>
      <c r="L31" s="362"/>
      <c r="M31" s="362"/>
      <c r="N31" s="362"/>
      <c r="O31" s="362"/>
      <c r="P31" s="362"/>
      <c r="Q31" s="362"/>
      <c r="R31" s="362"/>
      <c r="S31" s="362"/>
      <c r="T31" s="362"/>
      <c r="U31" s="362"/>
      <c r="V31" s="362"/>
      <c r="W31" s="362"/>
      <c r="X31" s="362"/>
      <c r="Y31" s="362"/>
      <c r="Z31" s="362"/>
    </row>
    <row r="32" spans="1:28" s="363" customFormat="1" ht="19.5" hidden="1" customHeight="1" x14ac:dyDescent="0.4">
      <c r="A32" s="347" t="s">
        <v>416</v>
      </c>
      <c r="B32" s="348" t="s">
        <v>419</v>
      </c>
      <c r="C32" s="348" t="s">
        <v>416</v>
      </c>
      <c r="D32" s="348" t="s">
        <v>416</v>
      </c>
      <c r="E32" s="348" t="s">
        <v>419</v>
      </c>
      <c r="F32" s="348" t="s">
        <v>419</v>
      </c>
      <c r="G32" s="348" t="s">
        <v>419</v>
      </c>
      <c r="H32" s="348" t="s">
        <v>419</v>
      </c>
      <c r="I32" s="349" t="s">
        <v>419</v>
      </c>
      <c r="J32" s="361"/>
      <c r="K32" s="254" t="s">
        <v>530</v>
      </c>
      <c r="L32" s="362"/>
      <c r="M32" s="362"/>
      <c r="N32" s="362"/>
      <c r="O32" s="362"/>
      <c r="P32" s="362"/>
      <c r="Q32" s="362"/>
      <c r="R32" s="362"/>
      <c r="S32" s="362"/>
      <c r="T32" s="300"/>
      <c r="U32" s="300"/>
      <c r="V32" s="300"/>
      <c r="W32" s="300"/>
      <c r="X32" s="362"/>
      <c r="Y32" s="362"/>
      <c r="Z32" s="362"/>
    </row>
    <row r="33" spans="1:28" s="363" customFormat="1" ht="19.5" hidden="1" customHeight="1" x14ac:dyDescent="0.4">
      <c r="A33" s="347" t="s">
        <v>416</v>
      </c>
      <c r="B33" s="348" t="s">
        <v>419</v>
      </c>
      <c r="C33" s="348" t="s">
        <v>419</v>
      </c>
      <c r="D33" s="348" t="s">
        <v>418</v>
      </c>
      <c r="E33" s="348" t="s">
        <v>419</v>
      </c>
      <c r="F33" s="348" t="s">
        <v>419</v>
      </c>
      <c r="G33" s="348" t="s">
        <v>419</v>
      </c>
      <c r="H33" s="348" t="s">
        <v>419</v>
      </c>
      <c r="I33" s="349" t="s">
        <v>419</v>
      </c>
      <c r="J33" s="361"/>
      <c r="K33" s="895" t="s">
        <v>531</v>
      </c>
      <c r="L33" s="895"/>
      <c r="M33" s="895"/>
      <c r="N33" s="895"/>
      <c r="O33" s="895"/>
      <c r="P33" s="895"/>
      <c r="Q33" s="362"/>
      <c r="R33" s="362"/>
      <c r="S33" s="362"/>
      <c r="T33" s="362"/>
      <c r="U33" s="362"/>
      <c r="V33" s="362"/>
      <c r="W33" s="362"/>
      <c r="X33" s="362"/>
      <c r="Y33" s="362"/>
      <c r="Z33" s="362"/>
      <c r="AB33" s="346"/>
    </row>
    <row r="34" spans="1:28" s="363" customFormat="1" ht="19.5" hidden="1" customHeight="1" x14ac:dyDescent="0.4">
      <c r="A34" s="347" t="s">
        <v>416</v>
      </c>
      <c r="B34" s="348" t="s">
        <v>418</v>
      </c>
      <c r="C34" s="348" t="s">
        <v>419</v>
      </c>
      <c r="D34" s="348" t="s">
        <v>419</v>
      </c>
      <c r="E34" s="348" t="s">
        <v>419</v>
      </c>
      <c r="F34" s="348" t="s">
        <v>419</v>
      </c>
      <c r="G34" s="348" t="s">
        <v>419</v>
      </c>
      <c r="H34" s="348" t="s">
        <v>419</v>
      </c>
      <c r="I34" s="349" t="s">
        <v>419</v>
      </c>
      <c r="J34" s="361"/>
      <c r="K34" s="254" t="s">
        <v>532</v>
      </c>
      <c r="L34" s="362"/>
      <c r="M34" s="362"/>
      <c r="N34" s="362"/>
      <c r="O34" s="362"/>
      <c r="P34" s="362"/>
      <c r="Q34" s="362"/>
      <c r="R34" s="362"/>
      <c r="S34" s="362"/>
      <c r="T34" s="362"/>
      <c r="U34" s="362"/>
      <c r="V34" s="362"/>
      <c r="W34" s="362"/>
      <c r="X34" s="362"/>
      <c r="Y34" s="362"/>
      <c r="Z34" s="362"/>
      <c r="AB34" s="346"/>
    </row>
    <row r="35" spans="1:28" s="366" customFormat="1" ht="41.25" hidden="1" customHeight="1" x14ac:dyDescent="0.4">
      <c r="A35" s="359" t="s">
        <v>419</v>
      </c>
      <c r="B35" s="354" t="s">
        <v>419</v>
      </c>
      <c r="C35" s="354" t="s">
        <v>419</v>
      </c>
      <c r="D35" s="354" t="s">
        <v>419</v>
      </c>
      <c r="E35" s="354" t="s">
        <v>419</v>
      </c>
      <c r="F35" s="354" t="s">
        <v>419</v>
      </c>
      <c r="G35" s="354" t="s">
        <v>419</v>
      </c>
      <c r="H35" s="354" t="s">
        <v>419</v>
      </c>
      <c r="I35" s="355" t="s">
        <v>419</v>
      </c>
      <c r="J35" s="364"/>
      <c r="K35" s="893" t="s">
        <v>533</v>
      </c>
      <c r="L35" s="893"/>
      <c r="M35" s="893"/>
      <c r="N35" s="893"/>
      <c r="O35" s="893"/>
      <c r="P35" s="893"/>
      <c r="Q35" s="893"/>
      <c r="R35" s="893"/>
      <c r="S35" s="893"/>
      <c r="T35" s="893"/>
      <c r="U35" s="365"/>
      <c r="V35" s="365"/>
      <c r="W35" s="365"/>
      <c r="X35" s="365"/>
      <c r="AB35" s="367"/>
    </row>
    <row r="36" spans="1:28" s="363" customFormat="1" ht="19.5" hidden="1" customHeight="1" x14ac:dyDescent="0.4">
      <c r="A36" s="347" t="s">
        <v>416</v>
      </c>
      <c r="B36" s="348" t="s">
        <v>417</v>
      </c>
      <c r="C36" s="348" t="s">
        <v>417</v>
      </c>
      <c r="D36" s="348" t="s">
        <v>417</v>
      </c>
      <c r="E36" s="348" t="s">
        <v>417</v>
      </c>
      <c r="F36" s="348" t="s">
        <v>417</v>
      </c>
      <c r="G36" s="348" t="s">
        <v>419</v>
      </c>
      <c r="H36" s="348" t="s">
        <v>419</v>
      </c>
      <c r="I36" s="349" t="s">
        <v>419</v>
      </c>
      <c r="J36" s="361"/>
      <c r="K36" s="254" t="s">
        <v>534</v>
      </c>
      <c r="L36" s="362"/>
      <c r="M36" s="362"/>
      <c r="N36" s="362"/>
      <c r="O36" s="362"/>
      <c r="P36" s="362"/>
      <c r="Q36" s="362"/>
      <c r="R36" s="362"/>
      <c r="S36" s="362"/>
      <c r="T36" s="362"/>
      <c r="U36" s="362"/>
      <c r="V36" s="362"/>
      <c r="W36" s="362"/>
      <c r="X36" s="362"/>
      <c r="Y36" s="362"/>
      <c r="Z36" s="362"/>
      <c r="AB36" s="346"/>
    </row>
    <row r="37" spans="1:28" s="346" customFormat="1" ht="20.25" hidden="1" customHeight="1" x14ac:dyDescent="0.4">
      <c r="A37" s="347" t="s">
        <v>418</v>
      </c>
      <c r="B37" s="348" t="s">
        <v>416</v>
      </c>
      <c r="C37" s="348" t="s">
        <v>418</v>
      </c>
      <c r="D37" s="348" t="s">
        <v>418</v>
      </c>
      <c r="E37" s="348" t="s">
        <v>416</v>
      </c>
      <c r="F37" s="348" t="s">
        <v>416</v>
      </c>
      <c r="G37" s="348" t="s">
        <v>419</v>
      </c>
      <c r="H37" s="348" t="s">
        <v>419</v>
      </c>
      <c r="I37" s="349" t="s">
        <v>419</v>
      </c>
      <c r="J37" s="247"/>
      <c r="K37" s="254" t="s">
        <v>535</v>
      </c>
      <c r="L37" s="300"/>
      <c r="M37" s="300"/>
      <c r="N37" s="300"/>
      <c r="O37" s="300"/>
      <c r="P37" s="300"/>
      <c r="Q37" s="300"/>
      <c r="R37" s="300"/>
      <c r="S37" s="300"/>
      <c r="T37" s="300"/>
      <c r="U37" s="300"/>
      <c r="V37" s="300"/>
      <c r="W37" s="300"/>
      <c r="X37" s="300"/>
      <c r="Y37" s="300"/>
      <c r="Z37" s="300"/>
    </row>
    <row r="38" spans="1:28" ht="20.25" hidden="1" customHeight="1" x14ac:dyDescent="0.15">
      <c r="A38" s="347" t="s">
        <v>416</v>
      </c>
      <c r="B38" s="348" t="s">
        <v>417</v>
      </c>
      <c r="C38" s="348" t="s">
        <v>417</v>
      </c>
      <c r="D38" s="348" t="s">
        <v>417</v>
      </c>
      <c r="E38" s="348" t="s">
        <v>417</v>
      </c>
      <c r="F38" s="348" t="s">
        <v>417</v>
      </c>
      <c r="G38" s="348" t="s">
        <v>419</v>
      </c>
      <c r="H38" s="348" t="s">
        <v>419</v>
      </c>
      <c r="I38" s="349" t="s">
        <v>419</v>
      </c>
      <c r="J38" s="242"/>
      <c r="K38" s="254" t="s">
        <v>536</v>
      </c>
      <c r="L38" s="350"/>
      <c r="M38" s="350"/>
      <c r="N38" s="350"/>
      <c r="O38" s="350"/>
      <c r="P38" s="350"/>
      <c r="Q38" s="242"/>
      <c r="R38" s="242"/>
      <c r="S38" s="242"/>
      <c r="T38" s="242"/>
      <c r="U38" s="242"/>
      <c r="V38" s="242"/>
      <c r="W38" s="242"/>
      <c r="X38" s="242"/>
      <c r="Y38" s="242"/>
      <c r="Z38" s="242"/>
      <c r="AB38" s="346"/>
    </row>
    <row r="39" spans="1:28" ht="20.25" hidden="1" customHeight="1" x14ac:dyDescent="0.15">
      <c r="A39" s="347" t="s">
        <v>417</v>
      </c>
      <c r="B39" s="348" t="s">
        <v>417</v>
      </c>
      <c r="C39" s="348" t="s">
        <v>417</v>
      </c>
      <c r="D39" s="348" t="s">
        <v>417</v>
      </c>
      <c r="E39" s="348" t="s">
        <v>417</v>
      </c>
      <c r="F39" s="348" t="s">
        <v>417</v>
      </c>
      <c r="G39" s="348" t="s">
        <v>419</v>
      </c>
      <c r="H39" s="348" t="s">
        <v>419</v>
      </c>
      <c r="I39" s="349" t="s">
        <v>419</v>
      </c>
      <c r="J39" s="242"/>
      <c r="K39" s="254" t="s">
        <v>537</v>
      </c>
      <c r="L39" s="350"/>
      <c r="M39" s="350"/>
      <c r="N39" s="350"/>
      <c r="O39" s="350"/>
      <c r="P39" s="350"/>
      <c r="Q39" s="242"/>
      <c r="R39" s="242"/>
      <c r="S39" s="242"/>
      <c r="T39" s="242"/>
      <c r="U39" s="242"/>
      <c r="V39" s="242"/>
      <c r="W39" s="242"/>
      <c r="X39" s="242"/>
      <c r="Y39" s="242"/>
      <c r="Z39" s="323"/>
      <c r="AB39" s="346"/>
    </row>
    <row r="40" spans="1:28" ht="20.25" hidden="1" customHeight="1" x14ac:dyDescent="0.15">
      <c r="A40" s="347" t="s">
        <v>417</v>
      </c>
      <c r="B40" s="348" t="s">
        <v>417</v>
      </c>
      <c r="C40" s="348" t="s">
        <v>417</v>
      </c>
      <c r="D40" s="348" t="s">
        <v>417</v>
      </c>
      <c r="E40" s="348" t="s">
        <v>417</v>
      </c>
      <c r="F40" s="348" t="s">
        <v>417</v>
      </c>
      <c r="G40" s="348" t="s">
        <v>419</v>
      </c>
      <c r="H40" s="348" t="s">
        <v>419</v>
      </c>
      <c r="I40" s="349" t="s">
        <v>419</v>
      </c>
      <c r="J40" s="242"/>
      <c r="K40" s="254" t="s">
        <v>538</v>
      </c>
      <c r="L40" s="350"/>
      <c r="M40" s="350"/>
      <c r="N40" s="350"/>
      <c r="O40" s="350"/>
      <c r="P40" s="350"/>
      <c r="Q40" s="242"/>
      <c r="R40" s="242"/>
      <c r="S40" s="242"/>
      <c r="T40" s="242"/>
      <c r="U40" s="242"/>
      <c r="V40" s="242"/>
      <c r="W40" s="242"/>
      <c r="X40" s="242"/>
      <c r="Y40" s="242"/>
      <c r="Z40" s="323"/>
    </row>
    <row r="41" spans="1:28" ht="20.25" hidden="1" customHeight="1" x14ac:dyDescent="0.15">
      <c r="A41" s="347" t="s">
        <v>417</v>
      </c>
      <c r="B41" s="348" t="s">
        <v>417</v>
      </c>
      <c r="C41" s="348" t="s">
        <v>417</v>
      </c>
      <c r="D41" s="348" t="s">
        <v>417</v>
      </c>
      <c r="E41" s="348" t="s">
        <v>417</v>
      </c>
      <c r="F41" s="348" t="s">
        <v>417</v>
      </c>
      <c r="G41" s="348" t="s">
        <v>419</v>
      </c>
      <c r="H41" s="348" t="s">
        <v>419</v>
      </c>
      <c r="I41" s="349" t="s">
        <v>419</v>
      </c>
      <c r="J41" s="242"/>
      <c r="K41" s="254" t="s">
        <v>539</v>
      </c>
      <c r="L41" s="350"/>
      <c r="M41" s="350"/>
      <c r="N41" s="350"/>
      <c r="O41" s="350"/>
      <c r="P41" s="350"/>
      <c r="Q41" s="242"/>
      <c r="R41" s="242"/>
      <c r="S41" s="242"/>
      <c r="T41" s="242"/>
      <c r="U41" s="242"/>
      <c r="V41" s="242"/>
      <c r="W41" s="242"/>
      <c r="X41" s="242"/>
      <c r="Y41" s="242"/>
      <c r="Z41" s="323"/>
    </row>
    <row r="42" spans="1:28" s="371" customFormat="1" ht="20.25" hidden="1" customHeight="1" x14ac:dyDescent="0.4">
      <c r="A42" s="368" t="s">
        <v>417</v>
      </c>
      <c r="B42" s="369" t="s">
        <v>417</v>
      </c>
      <c r="C42" s="369" t="s">
        <v>417</v>
      </c>
      <c r="D42" s="369" t="s">
        <v>417</v>
      </c>
      <c r="E42" s="369" t="s">
        <v>417</v>
      </c>
      <c r="F42" s="369" t="s">
        <v>417</v>
      </c>
      <c r="G42" s="369" t="s">
        <v>419</v>
      </c>
      <c r="H42" s="369" t="s">
        <v>419</v>
      </c>
      <c r="I42" s="370" t="s">
        <v>419</v>
      </c>
      <c r="J42" s="279"/>
      <c r="K42" s="254" t="s">
        <v>540</v>
      </c>
      <c r="L42" s="279"/>
      <c r="M42" s="279"/>
      <c r="N42" s="279"/>
      <c r="O42" s="279"/>
      <c r="P42" s="279"/>
      <c r="Q42" s="279"/>
      <c r="R42" s="279"/>
      <c r="S42" s="279"/>
      <c r="T42" s="279"/>
      <c r="U42" s="279"/>
      <c r="V42" s="279"/>
      <c r="W42" s="279"/>
      <c r="X42" s="279"/>
      <c r="Y42" s="279"/>
      <c r="Z42" s="280"/>
    </row>
    <row r="43" spans="1:28" s="371" customFormat="1" ht="20.25" hidden="1" customHeight="1" x14ac:dyDescent="0.4">
      <c r="A43" s="368" t="s">
        <v>417</v>
      </c>
      <c r="B43" s="369" t="s">
        <v>417</v>
      </c>
      <c r="C43" s="369" t="s">
        <v>417</v>
      </c>
      <c r="D43" s="369" t="s">
        <v>417</v>
      </c>
      <c r="E43" s="369" t="s">
        <v>417</v>
      </c>
      <c r="F43" s="369" t="s">
        <v>417</v>
      </c>
      <c r="G43" s="369" t="s">
        <v>419</v>
      </c>
      <c r="H43" s="369" t="s">
        <v>419</v>
      </c>
      <c r="I43" s="370" t="s">
        <v>419</v>
      </c>
      <c r="J43" s="279"/>
      <c r="K43" s="254" t="s">
        <v>541</v>
      </c>
      <c r="L43" s="279"/>
      <c r="M43" s="279"/>
      <c r="N43" s="279"/>
      <c r="O43" s="279"/>
      <c r="P43" s="279"/>
      <c r="Q43" s="279"/>
      <c r="R43" s="279"/>
      <c r="S43" s="279"/>
      <c r="T43" s="279"/>
      <c r="U43" s="279"/>
      <c r="V43" s="279"/>
      <c r="W43" s="279"/>
      <c r="X43" s="279"/>
      <c r="Y43" s="279"/>
      <c r="Z43" s="280"/>
    </row>
    <row r="44" spans="1:28" s="371" customFormat="1" ht="20.25" hidden="1" customHeight="1" x14ac:dyDescent="0.4">
      <c r="A44" s="368" t="s">
        <v>417</v>
      </c>
      <c r="B44" s="369" t="s">
        <v>417</v>
      </c>
      <c r="C44" s="369" t="s">
        <v>417</v>
      </c>
      <c r="D44" s="369" t="s">
        <v>417</v>
      </c>
      <c r="E44" s="369" t="s">
        <v>417</v>
      </c>
      <c r="F44" s="369" t="s">
        <v>417</v>
      </c>
      <c r="G44" s="369" t="s">
        <v>419</v>
      </c>
      <c r="H44" s="369" t="s">
        <v>419</v>
      </c>
      <c r="I44" s="370" t="s">
        <v>419</v>
      </c>
      <c r="J44" s="279"/>
      <c r="K44" s="254"/>
      <c r="L44" s="279"/>
      <c r="M44" s="279"/>
      <c r="N44" s="279"/>
      <c r="O44" s="279"/>
      <c r="P44" s="279"/>
      <c r="Q44" s="279"/>
      <c r="R44" s="279"/>
      <c r="S44" s="279"/>
      <c r="T44" s="279"/>
      <c r="U44" s="279"/>
      <c r="V44" s="279"/>
      <c r="W44" s="279"/>
      <c r="X44" s="279"/>
      <c r="Y44" s="279"/>
      <c r="Z44" s="280"/>
    </row>
    <row r="45" spans="1:28" s="371" customFormat="1" ht="20.25" hidden="1" customHeight="1" x14ac:dyDescent="0.4">
      <c r="A45" s="368" t="s">
        <v>417</v>
      </c>
      <c r="B45" s="369" t="s">
        <v>417</v>
      </c>
      <c r="C45" s="369" t="s">
        <v>417</v>
      </c>
      <c r="D45" s="369" t="s">
        <v>417</v>
      </c>
      <c r="E45" s="369" t="s">
        <v>417</v>
      </c>
      <c r="F45" s="369" t="s">
        <v>417</v>
      </c>
      <c r="G45" s="369" t="s">
        <v>419</v>
      </c>
      <c r="H45" s="369" t="s">
        <v>419</v>
      </c>
      <c r="I45" s="370" t="s">
        <v>419</v>
      </c>
      <c r="J45" s="279"/>
      <c r="K45" s="254" t="s">
        <v>542</v>
      </c>
      <c r="L45" s="279"/>
      <c r="M45" s="279"/>
      <c r="N45" s="279"/>
      <c r="O45" s="279"/>
      <c r="P45" s="279"/>
      <c r="Q45" s="279"/>
      <c r="R45" s="279"/>
      <c r="S45" s="279"/>
      <c r="T45" s="279"/>
      <c r="U45" s="279"/>
      <c r="V45" s="279"/>
      <c r="W45" s="279"/>
      <c r="X45" s="279"/>
      <c r="Y45" s="279"/>
      <c r="Z45" s="280"/>
    </row>
    <row r="46" spans="1:28" s="371" customFormat="1" ht="20.25" hidden="1" customHeight="1" x14ac:dyDescent="0.4">
      <c r="A46" s="368" t="s">
        <v>417</v>
      </c>
      <c r="B46" s="369" t="s">
        <v>417</v>
      </c>
      <c r="C46" s="369" t="s">
        <v>417</v>
      </c>
      <c r="D46" s="369" t="s">
        <v>417</v>
      </c>
      <c r="E46" s="369" t="s">
        <v>417</v>
      </c>
      <c r="F46" s="369" t="s">
        <v>417</v>
      </c>
      <c r="G46" s="369" t="s">
        <v>419</v>
      </c>
      <c r="H46" s="369" t="s">
        <v>419</v>
      </c>
      <c r="I46" s="370" t="s">
        <v>419</v>
      </c>
      <c r="J46" s="279"/>
      <c r="K46" s="254" t="s">
        <v>543</v>
      </c>
      <c r="L46" s="279"/>
      <c r="M46" s="279"/>
      <c r="N46" s="279"/>
      <c r="O46" s="279"/>
      <c r="P46" s="279"/>
      <c r="Q46" s="279"/>
      <c r="R46" s="279"/>
      <c r="S46" s="279"/>
      <c r="T46" s="279"/>
      <c r="U46" s="279"/>
      <c r="V46" s="279"/>
      <c r="W46" s="279"/>
      <c r="X46" s="279"/>
      <c r="Y46" s="279"/>
      <c r="Z46" s="280"/>
    </row>
    <row r="47" spans="1:28" s="371" customFormat="1" ht="20.25" hidden="1" customHeight="1" x14ac:dyDescent="0.4">
      <c r="A47" s="368" t="s">
        <v>417</v>
      </c>
      <c r="B47" s="369" t="s">
        <v>417</v>
      </c>
      <c r="C47" s="369" t="s">
        <v>417</v>
      </c>
      <c r="D47" s="369" t="s">
        <v>417</v>
      </c>
      <c r="E47" s="369" t="s">
        <v>417</v>
      </c>
      <c r="F47" s="369" t="s">
        <v>417</v>
      </c>
      <c r="G47" s="369" t="s">
        <v>419</v>
      </c>
      <c r="H47" s="369" t="s">
        <v>419</v>
      </c>
      <c r="I47" s="370" t="s">
        <v>419</v>
      </c>
      <c r="J47" s="279"/>
      <c r="K47" s="254" t="s">
        <v>544</v>
      </c>
      <c r="L47" s="279"/>
      <c r="M47" s="279"/>
      <c r="N47" s="279"/>
      <c r="O47" s="279"/>
      <c r="P47" s="279"/>
      <c r="Q47" s="279"/>
      <c r="R47" s="279"/>
      <c r="S47" s="279"/>
      <c r="T47" s="279"/>
      <c r="U47" s="279"/>
      <c r="V47" s="279"/>
      <c r="W47" s="279"/>
      <c r="X47" s="279"/>
      <c r="Y47" s="279"/>
      <c r="Z47" s="280"/>
    </row>
    <row r="48" spans="1:28" s="371" customFormat="1" ht="20.25" hidden="1" customHeight="1" x14ac:dyDescent="0.4">
      <c r="A48" s="368" t="s">
        <v>417</v>
      </c>
      <c r="B48" s="369" t="s">
        <v>417</v>
      </c>
      <c r="C48" s="369" t="s">
        <v>417</v>
      </c>
      <c r="D48" s="369" t="s">
        <v>417</v>
      </c>
      <c r="E48" s="369" t="s">
        <v>417</v>
      </c>
      <c r="F48" s="369" t="s">
        <v>417</v>
      </c>
      <c r="G48" s="369" t="s">
        <v>419</v>
      </c>
      <c r="H48" s="369" t="s">
        <v>419</v>
      </c>
      <c r="I48" s="370" t="s">
        <v>419</v>
      </c>
      <c r="J48" s="279"/>
      <c r="K48" s="254" t="s">
        <v>545</v>
      </c>
      <c r="L48" s="279"/>
      <c r="M48" s="279"/>
      <c r="N48" s="279"/>
      <c r="O48" s="279"/>
      <c r="P48" s="279"/>
      <c r="Q48" s="279"/>
      <c r="R48" s="279"/>
      <c r="S48" s="279"/>
      <c r="T48" s="279"/>
      <c r="U48" s="279"/>
      <c r="V48" s="279"/>
      <c r="W48" s="279"/>
      <c r="X48" s="279"/>
      <c r="Y48" s="279"/>
      <c r="Z48" s="279"/>
    </row>
    <row r="49" spans="1:28" s="371" customFormat="1" ht="20.25" hidden="1" customHeight="1" x14ac:dyDescent="0.4">
      <c r="A49" s="368" t="s">
        <v>417</v>
      </c>
      <c r="B49" s="369" t="s">
        <v>417</v>
      </c>
      <c r="C49" s="369" t="s">
        <v>417</v>
      </c>
      <c r="D49" s="369" t="s">
        <v>417</v>
      </c>
      <c r="E49" s="369" t="s">
        <v>417</v>
      </c>
      <c r="F49" s="369" t="s">
        <v>417</v>
      </c>
      <c r="G49" s="369" t="s">
        <v>419</v>
      </c>
      <c r="H49" s="369" t="s">
        <v>419</v>
      </c>
      <c r="I49" s="370" t="s">
        <v>419</v>
      </c>
      <c r="J49" s="279"/>
      <c r="K49" s="254" t="s">
        <v>546</v>
      </c>
      <c r="L49" s="279"/>
      <c r="M49" s="279"/>
      <c r="N49" s="279"/>
      <c r="O49" s="279"/>
      <c r="P49" s="279"/>
      <c r="Q49" s="279"/>
      <c r="R49" s="279"/>
      <c r="S49" s="279"/>
      <c r="T49" s="279"/>
      <c r="U49" s="279"/>
      <c r="V49" s="279"/>
      <c r="W49" s="279"/>
      <c r="X49" s="279"/>
      <c r="Y49" s="279"/>
      <c r="Z49" s="279"/>
    </row>
    <row r="50" spans="1:28" s="371" customFormat="1" ht="20.25" hidden="1" customHeight="1" x14ac:dyDescent="0.4">
      <c r="A50" s="368" t="s">
        <v>417</v>
      </c>
      <c r="B50" s="369" t="s">
        <v>417</v>
      </c>
      <c r="C50" s="369" t="s">
        <v>417</v>
      </c>
      <c r="D50" s="369" t="s">
        <v>417</v>
      </c>
      <c r="E50" s="369" t="s">
        <v>417</v>
      </c>
      <c r="F50" s="369" t="s">
        <v>417</v>
      </c>
      <c r="G50" s="369" t="s">
        <v>419</v>
      </c>
      <c r="H50" s="369" t="s">
        <v>419</v>
      </c>
      <c r="I50" s="370" t="s">
        <v>419</v>
      </c>
      <c r="J50" s="279"/>
      <c r="K50" s="254" t="s">
        <v>547</v>
      </c>
      <c r="L50" s="279"/>
      <c r="M50" s="279"/>
      <c r="N50" s="279"/>
      <c r="O50" s="279"/>
      <c r="P50" s="279"/>
      <c r="Q50" s="279"/>
      <c r="R50" s="279"/>
      <c r="S50" s="279"/>
      <c r="T50" s="279"/>
      <c r="U50" s="279"/>
      <c r="V50" s="279"/>
      <c r="W50" s="279"/>
      <c r="X50" s="279"/>
      <c r="Y50" s="279"/>
      <c r="Z50" s="279"/>
    </row>
    <row r="51" spans="1:28" s="371" customFormat="1" ht="20.25" hidden="1" customHeight="1" x14ac:dyDescent="0.4">
      <c r="A51" s="368" t="s">
        <v>417</v>
      </c>
      <c r="B51" s="369" t="s">
        <v>417</v>
      </c>
      <c r="C51" s="369" t="s">
        <v>417</v>
      </c>
      <c r="D51" s="369" t="s">
        <v>417</v>
      </c>
      <c r="E51" s="369" t="s">
        <v>417</v>
      </c>
      <c r="F51" s="369" t="s">
        <v>417</v>
      </c>
      <c r="G51" s="369" t="s">
        <v>419</v>
      </c>
      <c r="H51" s="369" t="s">
        <v>419</v>
      </c>
      <c r="I51" s="370" t="s">
        <v>419</v>
      </c>
      <c r="J51" s="279"/>
      <c r="K51" s="279"/>
      <c r="L51" s="279"/>
      <c r="M51" s="279"/>
      <c r="N51" s="279"/>
      <c r="O51" s="279"/>
      <c r="P51" s="279"/>
      <c r="Q51" s="279"/>
      <c r="R51" s="279"/>
      <c r="S51" s="279"/>
      <c r="T51" s="279"/>
      <c r="U51" s="279"/>
      <c r="V51" s="279"/>
      <c r="W51" s="279"/>
      <c r="X51" s="279"/>
      <c r="Y51" s="279"/>
      <c r="Z51" s="279"/>
    </row>
    <row r="52" spans="1:28" s="371" customFormat="1" ht="20.25" hidden="1" customHeight="1" x14ac:dyDescent="0.4">
      <c r="A52" s="368" t="s">
        <v>417</v>
      </c>
      <c r="B52" s="369" t="s">
        <v>417</v>
      </c>
      <c r="C52" s="369" t="s">
        <v>417</v>
      </c>
      <c r="D52" s="369" t="s">
        <v>417</v>
      </c>
      <c r="E52" s="369" t="s">
        <v>417</v>
      </c>
      <c r="F52" s="369" t="s">
        <v>417</v>
      </c>
      <c r="G52" s="369" t="s">
        <v>419</v>
      </c>
      <c r="H52" s="369" t="s">
        <v>419</v>
      </c>
      <c r="I52" s="370" t="s">
        <v>419</v>
      </c>
      <c r="J52" s="279"/>
      <c r="K52" s="254" t="s">
        <v>548</v>
      </c>
      <c r="L52" s="279"/>
      <c r="M52" s="279"/>
      <c r="N52" s="279"/>
      <c r="O52" s="279"/>
      <c r="P52" s="279"/>
      <c r="Q52" s="279"/>
      <c r="R52" s="279"/>
      <c r="S52" s="279"/>
      <c r="T52" s="279"/>
      <c r="U52" s="279"/>
      <c r="V52" s="279"/>
      <c r="W52" s="279"/>
      <c r="X52" s="279"/>
      <c r="Y52" s="279"/>
      <c r="Z52" s="279"/>
    </row>
    <row r="53" spans="1:28" s="371" customFormat="1" ht="20.25" hidden="1" customHeight="1" x14ac:dyDescent="0.4">
      <c r="A53" s="368" t="s">
        <v>417</v>
      </c>
      <c r="B53" s="369" t="s">
        <v>417</v>
      </c>
      <c r="C53" s="369" t="s">
        <v>417</v>
      </c>
      <c r="D53" s="369" t="s">
        <v>417</v>
      </c>
      <c r="E53" s="369" t="s">
        <v>417</v>
      </c>
      <c r="F53" s="369" t="s">
        <v>417</v>
      </c>
      <c r="G53" s="369" t="s">
        <v>419</v>
      </c>
      <c r="H53" s="369" t="s">
        <v>419</v>
      </c>
      <c r="I53" s="370" t="s">
        <v>419</v>
      </c>
      <c r="J53" s="279"/>
      <c r="K53" s="254" t="s">
        <v>549</v>
      </c>
      <c r="L53" s="279"/>
      <c r="M53" s="279"/>
      <c r="N53" s="279"/>
      <c r="O53" s="279"/>
      <c r="P53" s="279"/>
      <c r="Q53" s="279"/>
      <c r="R53" s="279"/>
      <c r="S53" s="279"/>
      <c r="T53" s="279"/>
      <c r="U53" s="279"/>
      <c r="V53" s="279"/>
      <c r="W53" s="279"/>
      <c r="X53" s="279"/>
      <c r="Y53" s="279"/>
      <c r="Z53" s="279"/>
    </row>
    <row r="54" spans="1:28" s="371" customFormat="1" ht="20.25" hidden="1" customHeight="1" x14ac:dyDescent="0.4">
      <c r="A54" s="368" t="s">
        <v>417</v>
      </c>
      <c r="B54" s="369" t="s">
        <v>417</v>
      </c>
      <c r="C54" s="369" t="s">
        <v>417</v>
      </c>
      <c r="D54" s="369" t="s">
        <v>417</v>
      </c>
      <c r="E54" s="369" t="s">
        <v>417</v>
      </c>
      <c r="F54" s="369" t="s">
        <v>417</v>
      </c>
      <c r="G54" s="369" t="s">
        <v>419</v>
      </c>
      <c r="H54" s="369" t="s">
        <v>419</v>
      </c>
      <c r="I54" s="370" t="s">
        <v>419</v>
      </c>
      <c r="J54" s="279"/>
      <c r="K54" s="254" t="s">
        <v>550</v>
      </c>
      <c r="L54" s="279"/>
      <c r="M54" s="279"/>
      <c r="N54" s="279"/>
      <c r="O54" s="279"/>
      <c r="P54" s="279"/>
      <c r="Q54" s="279"/>
      <c r="R54" s="279"/>
      <c r="S54" s="279"/>
      <c r="T54" s="279"/>
      <c r="U54" s="279"/>
      <c r="V54" s="279"/>
      <c r="W54" s="279"/>
      <c r="X54" s="279"/>
      <c r="Y54" s="279"/>
      <c r="Z54" s="279"/>
    </row>
    <row r="55" spans="1:28" s="375" customFormat="1" ht="45.75" hidden="1" customHeight="1" x14ac:dyDescent="0.4">
      <c r="A55" s="372" t="s">
        <v>419</v>
      </c>
      <c r="B55" s="373" t="s">
        <v>419</v>
      </c>
      <c r="C55" s="373" t="s">
        <v>419</v>
      </c>
      <c r="D55" s="373" t="s">
        <v>419</v>
      </c>
      <c r="E55" s="373" t="s">
        <v>419</v>
      </c>
      <c r="F55" s="373" t="s">
        <v>419</v>
      </c>
      <c r="G55" s="373" t="s">
        <v>419</v>
      </c>
      <c r="H55" s="373" t="s">
        <v>419</v>
      </c>
      <c r="I55" s="374" t="s">
        <v>419</v>
      </c>
      <c r="K55" s="898" t="s">
        <v>551</v>
      </c>
      <c r="L55" s="898"/>
      <c r="M55" s="898"/>
      <c r="N55" s="898"/>
      <c r="O55" s="898"/>
      <c r="P55" s="898"/>
      <c r="Q55" s="898"/>
      <c r="R55" s="898"/>
      <c r="S55" s="898"/>
      <c r="T55" s="898"/>
      <c r="U55" s="898"/>
      <c r="V55" s="898"/>
      <c r="W55" s="898"/>
      <c r="X55" s="898"/>
      <c r="Y55" s="898"/>
      <c r="Z55" s="898"/>
      <c r="AB55" s="376"/>
    </row>
    <row r="56" spans="1:28" s="371" customFormat="1" ht="20.25" hidden="1" customHeight="1" x14ac:dyDescent="0.4">
      <c r="A56" s="368" t="s">
        <v>418</v>
      </c>
      <c r="B56" s="369" t="s">
        <v>418</v>
      </c>
      <c r="C56" s="369" t="s">
        <v>418</v>
      </c>
      <c r="D56" s="369" t="s">
        <v>416</v>
      </c>
      <c r="E56" s="369" t="s">
        <v>418</v>
      </c>
      <c r="F56" s="369" t="s">
        <v>418</v>
      </c>
      <c r="G56" s="369" t="s">
        <v>419</v>
      </c>
      <c r="H56" s="369" t="s">
        <v>419</v>
      </c>
      <c r="I56" s="370" t="s">
        <v>419</v>
      </c>
      <c r="J56" s="279"/>
      <c r="K56" s="892" t="s">
        <v>552</v>
      </c>
      <c r="L56" s="892"/>
      <c r="M56" s="892"/>
      <c r="N56" s="892"/>
      <c r="O56" s="892"/>
      <c r="P56" s="892"/>
      <c r="Q56" s="279"/>
      <c r="R56" s="279"/>
      <c r="S56" s="279"/>
      <c r="T56" s="279"/>
      <c r="U56" s="279"/>
      <c r="V56" s="279"/>
      <c r="W56" s="279"/>
      <c r="X56" s="279"/>
      <c r="Y56" s="279"/>
      <c r="Z56" s="279"/>
      <c r="AB56" s="377"/>
    </row>
    <row r="57" spans="1:28" s="371" customFormat="1" ht="20.25" hidden="1" customHeight="1" x14ac:dyDescent="0.4">
      <c r="A57" s="368" t="s">
        <v>418</v>
      </c>
      <c r="B57" s="369" t="s">
        <v>418</v>
      </c>
      <c r="C57" s="369" t="s">
        <v>416</v>
      </c>
      <c r="D57" s="369" t="s">
        <v>418</v>
      </c>
      <c r="E57" s="369" t="s">
        <v>418</v>
      </c>
      <c r="F57" s="369" t="s">
        <v>418</v>
      </c>
      <c r="G57" s="369" t="s">
        <v>419</v>
      </c>
      <c r="H57" s="369" t="s">
        <v>419</v>
      </c>
      <c r="I57" s="370" t="s">
        <v>419</v>
      </c>
      <c r="J57" s="279"/>
      <c r="K57" s="254" t="s">
        <v>553</v>
      </c>
      <c r="L57" s="362"/>
      <c r="M57" s="362"/>
      <c r="N57" s="362"/>
      <c r="O57" s="279"/>
      <c r="P57" s="279"/>
      <c r="Q57" s="279"/>
      <c r="R57" s="279"/>
      <c r="S57" s="279"/>
      <c r="T57" s="279"/>
      <c r="U57" s="279"/>
      <c r="V57" s="279"/>
      <c r="W57" s="279"/>
      <c r="X57" s="279"/>
      <c r="Y57" s="279"/>
      <c r="Z57" s="279"/>
      <c r="AB57" s="377"/>
    </row>
    <row r="58" spans="1:28" s="371" customFormat="1" ht="20.25" hidden="1" customHeight="1" x14ac:dyDescent="0.4">
      <c r="A58" s="368" t="s">
        <v>419</v>
      </c>
      <c r="B58" s="369" t="s">
        <v>419</v>
      </c>
      <c r="C58" s="369" t="s">
        <v>419</v>
      </c>
      <c r="D58" s="369" t="s">
        <v>416</v>
      </c>
      <c r="E58" s="369" t="s">
        <v>419</v>
      </c>
      <c r="F58" s="369" t="s">
        <v>419</v>
      </c>
      <c r="G58" s="369" t="s">
        <v>419</v>
      </c>
      <c r="H58" s="369" t="s">
        <v>419</v>
      </c>
      <c r="I58" s="370" t="s">
        <v>419</v>
      </c>
      <c r="J58" s="279"/>
      <c r="K58" s="254" t="s">
        <v>554</v>
      </c>
      <c r="L58" s="362"/>
      <c r="M58" s="362"/>
      <c r="N58" s="362"/>
      <c r="O58" s="279"/>
      <c r="P58" s="279"/>
      <c r="Q58" s="279"/>
      <c r="R58" s="279"/>
      <c r="S58" s="279"/>
      <c r="T58" s="279"/>
      <c r="U58" s="279"/>
      <c r="V58" s="279"/>
      <c r="W58" s="279"/>
      <c r="X58" s="279"/>
      <c r="Y58" s="279"/>
      <c r="Z58" s="279"/>
      <c r="AB58" s="377"/>
    </row>
    <row r="59" spans="1:28" s="371" customFormat="1" ht="35.25" hidden="1" customHeight="1" x14ac:dyDescent="0.4">
      <c r="A59" s="368" t="s">
        <v>416</v>
      </c>
      <c r="B59" s="369" t="s">
        <v>418</v>
      </c>
      <c r="C59" s="369" t="s">
        <v>416</v>
      </c>
      <c r="D59" s="369" t="s">
        <v>416</v>
      </c>
      <c r="E59" s="369" t="s">
        <v>418</v>
      </c>
      <c r="F59" s="369" t="s">
        <v>418</v>
      </c>
      <c r="G59" s="369" t="s">
        <v>419</v>
      </c>
      <c r="H59" s="369" t="s">
        <v>419</v>
      </c>
      <c r="I59" s="370" t="s">
        <v>419</v>
      </c>
      <c r="J59" s="279"/>
      <c r="K59" s="894" t="s">
        <v>555</v>
      </c>
      <c r="L59" s="894"/>
      <c r="M59" s="894"/>
      <c r="N59" s="894"/>
      <c r="O59" s="894"/>
      <c r="P59" s="894"/>
      <c r="Q59" s="894"/>
      <c r="R59" s="894"/>
      <c r="S59" s="894"/>
      <c r="T59" s="894"/>
      <c r="U59" s="894"/>
      <c r="V59" s="894"/>
      <c r="W59" s="894"/>
      <c r="X59" s="894"/>
      <c r="Y59" s="894"/>
      <c r="Z59" s="894"/>
      <c r="AB59" s="377"/>
    </row>
    <row r="60" spans="1:28" s="375" customFormat="1" ht="20.25" hidden="1" customHeight="1" x14ac:dyDescent="0.4">
      <c r="A60" s="372" t="s">
        <v>419</v>
      </c>
      <c r="B60" s="373" t="s">
        <v>419</v>
      </c>
      <c r="C60" s="373" t="s">
        <v>419</v>
      </c>
      <c r="D60" s="373" t="s">
        <v>419</v>
      </c>
      <c r="E60" s="373" t="s">
        <v>419</v>
      </c>
      <c r="F60" s="373" t="s">
        <v>419</v>
      </c>
      <c r="G60" s="373" t="s">
        <v>419</v>
      </c>
      <c r="H60" s="373" t="s">
        <v>419</v>
      </c>
      <c r="I60" s="374" t="s">
        <v>419</v>
      </c>
      <c r="K60" s="897" t="s">
        <v>556</v>
      </c>
      <c r="L60" s="897"/>
      <c r="M60" s="897"/>
      <c r="N60" s="897"/>
      <c r="O60" s="897"/>
      <c r="P60" s="897"/>
      <c r="Q60" s="897"/>
      <c r="R60" s="897"/>
      <c r="S60" s="897"/>
      <c r="T60" s="897"/>
      <c r="U60" s="897"/>
      <c r="V60" s="897"/>
      <c r="AB60" s="376"/>
    </row>
    <row r="61" spans="1:28" s="371" customFormat="1" ht="20.25" hidden="1" customHeight="1" x14ac:dyDescent="0.4">
      <c r="A61" s="372" t="s">
        <v>419</v>
      </c>
      <c r="B61" s="373" t="s">
        <v>419</v>
      </c>
      <c r="C61" s="373" t="s">
        <v>419</v>
      </c>
      <c r="D61" s="369" t="s">
        <v>416</v>
      </c>
      <c r="E61" s="369" t="s">
        <v>416</v>
      </c>
      <c r="F61" s="369" t="s">
        <v>418</v>
      </c>
      <c r="G61" s="369" t="s">
        <v>419</v>
      </c>
      <c r="H61" s="369" t="s">
        <v>419</v>
      </c>
      <c r="I61" s="370" t="s">
        <v>419</v>
      </c>
      <c r="J61" s="279"/>
      <c r="K61" s="892" t="s">
        <v>557</v>
      </c>
      <c r="L61" s="892"/>
      <c r="M61" s="892"/>
      <c r="N61" s="892"/>
      <c r="O61" s="892"/>
      <c r="P61" s="892"/>
      <c r="Q61" s="279"/>
      <c r="R61" s="279"/>
      <c r="S61" s="279"/>
      <c r="T61" s="279"/>
      <c r="U61" s="279"/>
      <c r="V61" s="279"/>
      <c r="W61" s="279"/>
      <c r="X61" s="279"/>
      <c r="Y61" s="279"/>
      <c r="Z61" s="279"/>
      <c r="AB61" s="377"/>
    </row>
    <row r="62" spans="1:28" ht="20.25" hidden="1" customHeight="1" x14ac:dyDescent="0.15">
      <c r="A62" s="369" t="s">
        <v>418</v>
      </c>
      <c r="B62" s="369" t="s">
        <v>418</v>
      </c>
      <c r="C62" s="369" t="s">
        <v>418</v>
      </c>
      <c r="D62" s="369" t="s">
        <v>418</v>
      </c>
      <c r="E62" s="369" t="s">
        <v>418</v>
      </c>
      <c r="F62" s="348" t="s">
        <v>416</v>
      </c>
      <c r="G62" s="348" t="s">
        <v>419</v>
      </c>
      <c r="H62" s="348" t="s">
        <v>419</v>
      </c>
      <c r="I62" s="349" t="s">
        <v>419</v>
      </c>
      <c r="J62" s="352"/>
      <c r="K62" s="254" t="s">
        <v>558</v>
      </c>
      <c r="L62" s="353"/>
      <c r="M62" s="353"/>
      <c r="N62" s="353"/>
      <c r="O62" s="353"/>
      <c r="P62" s="353"/>
      <c r="Q62" s="353"/>
      <c r="R62" s="353"/>
      <c r="S62" s="353"/>
      <c r="T62" s="353"/>
      <c r="U62" s="242"/>
      <c r="V62" s="242"/>
      <c r="W62" s="242"/>
      <c r="X62" s="242"/>
      <c r="Y62" s="242"/>
      <c r="Z62" s="242"/>
    </row>
    <row r="63" spans="1:28" s="371" customFormat="1" ht="20.25" hidden="1" customHeight="1" x14ac:dyDescent="0.4">
      <c r="A63" s="368" t="s">
        <v>418</v>
      </c>
      <c r="B63" s="369" t="s">
        <v>418</v>
      </c>
      <c r="C63" s="369" t="s">
        <v>416</v>
      </c>
      <c r="D63" s="369" t="s">
        <v>416</v>
      </c>
      <c r="E63" s="369" t="s">
        <v>416</v>
      </c>
      <c r="F63" s="369" t="s">
        <v>416</v>
      </c>
      <c r="G63" s="369" t="s">
        <v>419</v>
      </c>
      <c r="H63" s="369" t="s">
        <v>419</v>
      </c>
      <c r="I63" s="370" t="s">
        <v>419</v>
      </c>
      <c r="J63" s="279"/>
      <c r="K63" s="892" t="s">
        <v>559</v>
      </c>
      <c r="L63" s="892"/>
      <c r="M63" s="892"/>
      <c r="N63" s="892"/>
      <c r="O63" s="892"/>
      <c r="P63" s="892"/>
      <c r="Q63" s="279"/>
      <c r="R63" s="279"/>
      <c r="S63" s="279"/>
      <c r="T63" s="279"/>
      <c r="U63" s="279"/>
      <c r="V63" s="279"/>
      <c r="W63" s="279"/>
      <c r="X63" s="279"/>
      <c r="Y63" s="279"/>
      <c r="Z63" s="279"/>
      <c r="AB63" s="377"/>
    </row>
    <row r="64" spans="1:28" s="375" customFormat="1" ht="20.25" hidden="1" customHeight="1" x14ac:dyDescent="0.4">
      <c r="A64" s="372" t="s">
        <v>418</v>
      </c>
      <c r="B64" s="373" t="s">
        <v>419</v>
      </c>
      <c r="C64" s="373" t="s">
        <v>419</v>
      </c>
      <c r="D64" s="373" t="s">
        <v>419</v>
      </c>
      <c r="E64" s="373" t="s">
        <v>419</v>
      </c>
      <c r="F64" s="373" t="s">
        <v>419</v>
      </c>
      <c r="G64" s="373" t="s">
        <v>419</v>
      </c>
      <c r="H64" s="373" t="s">
        <v>419</v>
      </c>
      <c r="I64" s="374" t="s">
        <v>419</v>
      </c>
      <c r="K64" s="893" t="s">
        <v>560</v>
      </c>
      <c r="L64" s="893"/>
      <c r="M64" s="893"/>
      <c r="N64" s="893"/>
      <c r="O64" s="893"/>
      <c r="P64" s="893"/>
      <c r="AB64" s="376"/>
    </row>
    <row r="65" spans="1:28" s="375" customFormat="1" ht="20.25" hidden="1" customHeight="1" x14ac:dyDescent="0.4">
      <c r="A65" s="372" t="s">
        <v>419</v>
      </c>
      <c r="B65" s="373" t="s">
        <v>419</v>
      </c>
      <c r="C65" s="373" t="s">
        <v>419</v>
      </c>
      <c r="D65" s="373" t="s">
        <v>419</v>
      </c>
      <c r="E65" s="373" t="s">
        <v>419</v>
      </c>
      <c r="F65" s="373" t="s">
        <v>419</v>
      </c>
      <c r="G65" s="373" t="s">
        <v>419</v>
      </c>
      <c r="H65" s="373" t="s">
        <v>419</v>
      </c>
      <c r="I65" s="374" t="s">
        <v>419</v>
      </c>
      <c r="K65" s="893" t="s">
        <v>561</v>
      </c>
      <c r="L65" s="893"/>
      <c r="M65" s="893"/>
      <c r="N65" s="893"/>
      <c r="O65" s="893"/>
      <c r="P65" s="893"/>
      <c r="AB65" s="376"/>
    </row>
    <row r="66" spans="1:28" s="371" customFormat="1" ht="20.25" hidden="1" customHeight="1" x14ac:dyDescent="0.4">
      <c r="A66" s="368" t="s">
        <v>416</v>
      </c>
      <c r="B66" s="369" t="s">
        <v>416</v>
      </c>
      <c r="C66" s="369" t="s">
        <v>416</v>
      </c>
      <c r="D66" s="369" t="s">
        <v>416</v>
      </c>
      <c r="E66" s="369" t="s">
        <v>416</v>
      </c>
      <c r="F66" s="369" t="s">
        <v>416</v>
      </c>
      <c r="G66" s="369" t="s">
        <v>419</v>
      </c>
      <c r="H66" s="369" t="s">
        <v>419</v>
      </c>
      <c r="I66" s="370" t="s">
        <v>419</v>
      </c>
      <c r="J66" s="279"/>
      <c r="K66" s="892" t="s">
        <v>562</v>
      </c>
      <c r="L66" s="892"/>
      <c r="M66" s="892"/>
      <c r="N66" s="892"/>
      <c r="O66" s="892"/>
      <c r="P66" s="892"/>
      <c r="Q66" s="279"/>
      <c r="R66" s="279"/>
      <c r="S66" s="279"/>
      <c r="T66" s="279"/>
      <c r="U66" s="279"/>
      <c r="V66" s="279"/>
      <c r="W66" s="279"/>
      <c r="X66" s="279"/>
      <c r="Y66" s="279"/>
      <c r="Z66" s="279"/>
      <c r="AB66" s="377"/>
    </row>
    <row r="67" spans="1:28" s="375" customFormat="1" ht="20.25" hidden="1" customHeight="1" x14ac:dyDescent="0.4">
      <c r="A67" s="372" t="s">
        <v>419</v>
      </c>
      <c r="B67" s="373" t="s">
        <v>419</v>
      </c>
      <c r="C67" s="373" t="s">
        <v>419</v>
      </c>
      <c r="D67" s="373" t="s">
        <v>419</v>
      </c>
      <c r="E67" s="373" t="s">
        <v>419</v>
      </c>
      <c r="F67" s="373" t="s">
        <v>419</v>
      </c>
      <c r="G67" s="373" t="s">
        <v>419</v>
      </c>
      <c r="H67" s="373" t="s">
        <v>419</v>
      </c>
      <c r="I67" s="374" t="s">
        <v>419</v>
      </c>
      <c r="K67" s="893" t="s">
        <v>563</v>
      </c>
      <c r="L67" s="893"/>
      <c r="M67" s="893"/>
      <c r="N67" s="893"/>
      <c r="O67" s="893"/>
      <c r="P67" s="893"/>
      <c r="Q67" s="893"/>
      <c r="R67" s="893"/>
      <c r="S67" s="893"/>
      <c r="T67" s="893"/>
      <c r="U67" s="893"/>
      <c r="V67" s="893"/>
      <c r="W67" s="893"/>
      <c r="X67" s="893"/>
      <c r="Y67" s="893"/>
      <c r="Z67" s="893"/>
      <c r="AB67" s="376"/>
    </row>
    <row r="68" spans="1:28" s="375" customFormat="1" ht="20.25" hidden="1" customHeight="1" x14ac:dyDescent="0.4">
      <c r="A68" s="372" t="s">
        <v>419</v>
      </c>
      <c r="B68" s="373" t="s">
        <v>419</v>
      </c>
      <c r="C68" s="373" t="s">
        <v>419</v>
      </c>
      <c r="D68" s="373" t="s">
        <v>419</v>
      </c>
      <c r="E68" s="373" t="s">
        <v>419</v>
      </c>
      <c r="F68" s="373" t="s">
        <v>419</v>
      </c>
      <c r="G68" s="373" t="s">
        <v>419</v>
      </c>
      <c r="H68" s="373" t="s">
        <v>419</v>
      </c>
      <c r="I68" s="374" t="s">
        <v>419</v>
      </c>
      <c r="K68" s="893" t="s">
        <v>564</v>
      </c>
      <c r="L68" s="893"/>
      <c r="M68" s="893"/>
      <c r="N68" s="893"/>
      <c r="O68" s="893"/>
      <c r="P68" s="893"/>
      <c r="Q68" s="893"/>
      <c r="R68" s="893"/>
      <c r="S68" s="893"/>
      <c r="T68" s="893"/>
      <c r="U68" s="893"/>
      <c r="V68" s="893"/>
      <c r="W68" s="893"/>
      <c r="X68" s="893"/>
      <c r="Y68" s="893"/>
      <c r="Z68" s="893"/>
      <c r="AB68" s="376"/>
    </row>
    <row r="69" spans="1:28" s="371" customFormat="1" ht="20.25" hidden="1" customHeight="1" x14ac:dyDescent="0.4">
      <c r="A69" s="368" t="s">
        <v>416</v>
      </c>
      <c r="B69" s="369" t="s">
        <v>416</v>
      </c>
      <c r="C69" s="369" t="s">
        <v>418</v>
      </c>
      <c r="D69" s="369" t="s">
        <v>418</v>
      </c>
      <c r="E69" s="369" t="s">
        <v>416</v>
      </c>
      <c r="F69" s="369" t="s">
        <v>416</v>
      </c>
      <c r="G69" s="369" t="s">
        <v>419</v>
      </c>
      <c r="H69" s="369" t="s">
        <v>419</v>
      </c>
      <c r="I69" s="370" t="s">
        <v>419</v>
      </c>
      <c r="J69" s="279"/>
      <c r="K69" s="892" t="s">
        <v>565</v>
      </c>
      <c r="L69" s="892"/>
      <c r="M69" s="892"/>
      <c r="N69" s="892"/>
      <c r="O69" s="892"/>
      <c r="P69" s="892"/>
      <c r="Q69" s="892"/>
      <c r="R69" s="892"/>
      <c r="S69" s="892"/>
      <c r="T69" s="892"/>
      <c r="U69" s="892"/>
      <c r="V69" s="892"/>
      <c r="W69" s="892"/>
      <c r="X69" s="892"/>
      <c r="Y69" s="892"/>
      <c r="Z69" s="892"/>
      <c r="AB69" s="377"/>
    </row>
    <row r="70" spans="1:28" s="371" customFormat="1" ht="20.25" hidden="1" customHeight="1" x14ac:dyDescent="0.4">
      <c r="A70" s="368" t="s">
        <v>416</v>
      </c>
      <c r="B70" s="369" t="s">
        <v>418</v>
      </c>
      <c r="C70" s="369" t="s">
        <v>418</v>
      </c>
      <c r="D70" s="369" t="s">
        <v>419</v>
      </c>
      <c r="E70" s="369" t="s">
        <v>419</v>
      </c>
      <c r="F70" s="369" t="s">
        <v>419</v>
      </c>
      <c r="G70" s="369" t="s">
        <v>419</v>
      </c>
      <c r="H70" s="369" t="s">
        <v>419</v>
      </c>
      <c r="I70" s="370" t="s">
        <v>419</v>
      </c>
      <c r="J70" s="279"/>
      <c r="K70" s="254" t="s">
        <v>566</v>
      </c>
      <c r="L70" s="279"/>
      <c r="M70" s="279"/>
      <c r="N70" s="279"/>
      <c r="O70" s="279"/>
      <c r="P70" s="279"/>
      <c r="Q70" s="279"/>
      <c r="R70" s="279"/>
      <c r="S70" s="279"/>
      <c r="T70" s="279"/>
      <c r="U70" s="279"/>
      <c r="V70" s="279"/>
      <c r="W70" s="279"/>
      <c r="X70" s="279"/>
      <c r="Y70" s="279"/>
      <c r="Z70" s="279"/>
    </row>
    <row r="71" spans="1:28" s="346" customFormat="1" ht="20.25" hidden="1" customHeight="1" x14ac:dyDescent="0.4">
      <c r="A71" s="347" t="s">
        <v>418</v>
      </c>
      <c r="B71" s="348" t="s">
        <v>416</v>
      </c>
      <c r="C71" s="348" t="s">
        <v>419</v>
      </c>
      <c r="D71" s="348" t="s">
        <v>419</v>
      </c>
      <c r="E71" s="348" t="s">
        <v>416</v>
      </c>
      <c r="F71" s="348" t="s">
        <v>419</v>
      </c>
      <c r="G71" s="348" t="s">
        <v>419</v>
      </c>
      <c r="H71" s="348" t="s">
        <v>419</v>
      </c>
      <c r="I71" s="349" t="s">
        <v>419</v>
      </c>
      <c r="J71" s="247"/>
      <c r="K71" s="254" t="s">
        <v>567</v>
      </c>
      <c r="L71" s="279"/>
      <c r="M71" s="279"/>
      <c r="N71" s="279"/>
      <c r="O71" s="300"/>
      <c r="P71" s="300"/>
      <c r="Q71" s="300"/>
      <c r="R71" s="300"/>
      <c r="S71" s="300"/>
      <c r="T71" s="300"/>
      <c r="U71" s="300"/>
      <c r="V71" s="300"/>
      <c r="W71" s="300"/>
      <c r="X71" s="300"/>
      <c r="Y71" s="300"/>
      <c r="Z71" s="300"/>
    </row>
    <row r="72" spans="1:28" s="346" customFormat="1" ht="20.25" hidden="1" customHeight="1" x14ac:dyDescent="0.4">
      <c r="A72" s="347" t="s">
        <v>418</v>
      </c>
      <c r="B72" s="348" t="s">
        <v>416</v>
      </c>
      <c r="C72" s="348" t="s">
        <v>419</v>
      </c>
      <c r="D72" s="348" t="s">
        <v>419</v>
      </c>
      <c r="E72" s="348" t="s">
        <v>419</v>
      </c>
      <c r="F72" s="348" t="s">
        <v>416</v>
      </c>
      <c r="G72" s="348" t="s">
        <v>419</v>
      </c>
      <c r="H72" s="348" t="s">
        <v>419</v>
      </c>
      <c r="I72" s="349" t="s">
        <v>419</v>
      </c>
      <c r="J72" s="247"/>
      <c r="K72" s="254" t="s">
        <v>568</v>
      </c>
      <c r="L72" s="279"/>
      <c r="M72" s="279"/>
      <c r="N72" s="279"/>
      <c r="O72" s="300"/>
      <c r="P72" s="300"/>
      <c r="Q72" s="300"/>
      <c r="R72" s="300"/>
      <c r="S72" s="300"/>
      <c r="T72" s="300"/>
      <c r="U72" s="300"/>
      <c r="V72" s="300"/>
      <c r="W72" s="300"/>
      <c r="X72" s="300"/>
      <c r="Y72" s="300"/>
      <c r="Z72" s="300"/>
    </row>
    <row r="73" spans="1:28" ht="20.25" hidden="1" customHeight="1" x14ac:dyDescent="0.15">
      <c r="A73" s="347" t="s">
        <v>418</v>
      </c>
      <c r="B73" s="348" t="s">
        <v>416</v>
      </c>
      <c r="C73" s="348" t="s">
        <v>419</v>
      </c>
      <c r="D73" s="348" t="s">
        <v>419</v>
      </c>
      <c r="E73" s="348" t="s">
        <v>419</v>
      </c>
      <c r="F73" s="348" t="s">
        <v>419</v>
      </c>
      <c r="G73" s="348" t="s">
        <v>419</v>
      </c>
      <c r="H73" s="348" t="s">
        <v>419</v>
      </c>
      <c r="I73" s="349" t="s">
        <v>419</v>
      </c>
      <c r="J73" s="352"/>
      <c r="K73" s="254" t="s">
        <v>569</v>
      </c>
      <c r="L73" s="300"/>
      <c r="M73" s="300"/>
      <c r="N73" s="300"/>
      <c r="O73" s="353"/>
      <c r="P73" s="353"/>
      <c r="Q73" s="353"/>
      <c r="R73" s="353"/>
      <c r="S73" s="353"/>
      <c r="T73" s="353"/>
      <c r="U73" s="242"/>
      <c r="V73" s="242"/>
      <c r="W73" s="242"/>
      <c r="X73" s="242"/>
      <c r="Y73" s="242"/>
      <c r="Z73" s="242"/>
    </row>
    <row r="74" spans="1:28" ht="20.25" hidden="1" customHeight="1" x14ac:dyDescent="0.15">
      <c r="A74" s="347" t="s">
        <v>416</v>
      </c>
      <c r="B74" s="348" t="s">
        <v>416</v>
      </c>
      <c r="C74" s="348" t="s">
        <v>416</v>
      </c>
      <c r="D74" s="348" t="s">
        <v>416</v>
      </c>
      <c r="E74" s="348" t="s">
        <v>416</v>
      </c>
      <c r="F74" s="348" t="s">
        <v>416</v>
      </c>
      <c r="G74" s="348" t="s">
        <v>419</v>
      </c>
      <c r="H74" s="348" t="s">
        <v>419</v>
      </c>
      <c r="I74" s="349" t="s">
        <v>419</v>
      </c>
      <c r="J74" s="352"/>
      <c r="K74" s="254"/>
      <c r="L74" s="300"/>
      <c r="M74" s="300"/>
      <c r="N74" s="300"/>
      <c r="O74" s="353"/>
      <c r="P74" s="353"/>
      <c r="Q74" s="353"/>
      <c r="R74" s="353"/>
      <c r="S74" s="353"/>
      <c r="T74" s="353"/>
      <c r="U74" s="242"/>
      <c r="V74" s="242"/>
      <c r="W74" s="242"/>
      <c r="X74" s="242"/>
      <c r="Y74" s="242"/>
      <c r="Z74" s="242"/>
    </row>
    <row r="75" spans="1:28" ht="20.25" hidden="1" customHeight="1" x14ac:dyDescent="0.15">
      <c r="A75" s="347" t="s">
        <v>416</v>
      </c>
      <c r="B75" s="348" t="s">
        <v>416</v>
      </c>
      <c r="C75" s="348" t="s">
        <v>416</v>
      </c>
      <c r="D75" s="348" t="s">
        <v>418</v>
      </c>
      <c r="E75" s="348" t="s">
        <v>416</v>
      </c>
      <c r="F75" s="348" t="s">
        <v>416</v>
      </c>
      <c r="G75" s="348" t="s">
        <v>419</v>
      </c>
      <c r="H75" s="348" t="s">
        <v>419</v>
      </c>
      <c r="I75" s="349" t="s">
        <v>419</v>
      </c>
      <c r="J75" s="350"/>
      <c r="K75" s="351" t="s">
        <v>570</v>
      </c>
      <c r="L75" s="350"/>
      <c r="M75" s="350"/>
      <c r="N75" s="350"/>
      <c r="O75" s="350"/>
      <c r="P75" s="350"/>
      <c r="Q75" s="350"/>
      <c r="R75" s="350"/>
      <c r="S75" s="350"/>
      <c r="T75" s="350"/>
      <c r="U75" s="242"/>
      <c r="V75" s="242"/>
      <c r="W75" s="242"/>
      <c r="X75" s="242"/>
    </row>
    <row r="76" spans="1:28" ht="20.25" hidden="1" customHeight="1" x14ac:dyDescent="0.4">
      <c r="A76" s="347" t="s">
        <v>417</v>
      </c>
      <c r="B76" s="348" t="s">
        <v>417</v>
      </c>
      <c r="C76" s="348" t="s">
        <v>417</v>
      </c>
      <c r="D76" s="348" t="s">
        <v>419</v>
      </c>
      <c r="E76" s="348" t="s">
        <v>417</v>
      </c>
      <c r="F76" s="348" t="s">
        <v>417</v>
      </c>
      <c r="G76" s="348" t="s">
        <v>419</v>
      </c>
      <c r="H76" s="348" t="s">
        <v>419</v>
      </c>
      <c r="I76" s="349" t="s">
        <v>419</v>
      </c>
      <c r="J76" s="241"/>
      <c r="K76" s="242"/>
      <c r="L76" s="242"/>
      <c r="M76" s="242"/>
      <c r="N76" s="242"/>
      <c r="O76" s="242"/>
      <c r="P76" s="242"/>
      <c r="Q76" s="242"/>
      <c r="R76" s="242"/>
      <c r="S76" s="242"/>
      <c r="T76" s="242"/>
      <c r="U76" s="242"/>
      <c r="V76" s="242"/>
      <c r="W76" s="242"/>
      <c r="X76" s="242"/>
    </row>
    <row r="77" spans="1:28" ht="21" hidden="1" customHeight="1" x14ac:dyDescent="0.15">
      <c r="A77" s="347" t="s">
        <v>417</v>
      </c>
      <c r="B77" s="348" t="s">
        <v>417</v>
      </c>
      <c r="C77" s="348" t="s">
        <v>417</v>
      </c>
      <c r="D77" s="348" t="s">
        <v>419</v>
      </c>
      <c r="E77" s="348" t="s">
        <v>417</v>
      </c>
      <c r="F77" s="348" t="s">
        <v>417</v>
      </c>
      <c r="G77" s="348" t="s">
        <v>419</v>
      </c>
      <c r="H77" s="348" t="s">
        <v>419</v>
      </c>
      <c r="I77" s="349" t="s">
        <v>419</v>
      </c>
      <c r="J77" s="352"/>
      <c r="K77" s="895" t="s">
        <v>571</v>
      </c>
      <c r="L77" s="895"/>
      <c r="M77" s="895"/>
      <c r="N77" s="895"/>
      <c r="O77" s="895"/>
      <c r="P77" s="895"/>
      <c r="Q77" s="895"/>
      <c r="R77" s="895"/>
      <c r="S77" s="895"/>
      <c r="T77" s="895"/>
      <c r="U77" s="895"/>
      <c r="V77" s="895"/>
      <c r="W77" s="895"/>
      <c r="X77" s="242"/>
    </row>
    <row r="78" spans="1:28" ht="20.25" hidden="1" customHeight="1" x14ac:dyDescent="0.15">
      <c r="A78" s="347" t="s">
        <v>417</v>
      </c>
      <c r="B78" s="348" t="s">
        <v>417</v>
      </c>
      <c r="C78" s="348" t="s">
        <v>417</v>
      </c>
      <c r="D78" s="348" t="s">
        <v>419</v>
      </c>
      <c r="E78" s="348" t="s">
        <v>417</v>
      </c>
      <c r="F78" s="348" t="s">
        <v>417</v>
      </c>
      <c r="G78" s="348" t="s">
        <v>419</v>
      </c>
      <c r="H78" s="348" t="s">
        <v>419</v>
      </c>
      <c r="I78" s="349" t="s">
        <v>419</v>
      </c>
      <c r="J78" s="352"/>
      <c r="K78" s="254" t="s">
        <v>503</v>
      </c>
      <c r="L78" s="353"/>
      <c r="M78" s="353"/>
      <c r="N78" s="353"/>
      <c r="O78" s="353"/>
      <c r="P78" s="353"/>
      <c r="Q78" s="353"/>
      <c r="R78" s="353"/>
      <c r="S78" s="353"/>
      <c r="T78" s="353"/>
      <c r="U78" s="242"/>
      <c r="V78" s="242"/>
      <c r="W78" s="242"/>
      <c r="X78" s="242"/>
    </row>
    <row r="79" spans="1:28" ht="20.25" hidden="1" customHeight="1" x14ac:dyDescent="0.15">
      <c r="A79" s="347" t="s">
        <v>419</v>
      </c>
      <c r="B79" s="348" t="s">
        <v>419</v>
      </c>
      <c r="C79" s="348" t="s">
        <v>419</v>
      </c>
      <c r="D79" s="348" t="s">
        <v>419</v>
      </c>
      <c r="E79" s="348" t="s">
        <v>416</v>
      </c>
      <c r="F79" s="348" t="s">
        <v>419</v>
      </c>
      <c r="G79" s="348" t="s">
        <v>419</v>
      </c>
      <c r="H79" s="348" t="s">
        <v>419</v>
      </c>
      <c r="I79" s="349" t="s">
        <v>419</v>
      </c>
      <c r="J79" s="352"/>
      <c r="K79" s="254" t="s">
        <v>572</v>
      </c>
      <c r="L79" s="353"/>
      <c r="M79" s="353"/>
      <c r="N79" s="353"/>
      <c r="O79" s="353"/>
      <c r="P79" s="353"/>
      <c r="Q79" s="353"/>
      <c r="R79" s="353"/>
      <c r="S79" s="353"/>
      <c r="T79" s="353"/>
      <c r="U79" s="242"/>
      <c r="V79" s="242"/>
      <c r="W79" s="242"/>
      <c r="X79" s="242"/>
    </row>
    <row r="80" spans="1:28" ht="20.25" hidden="1" customHeight="1" x14ac:dyDescent="0.15">
      <c r="A80" s="347" t="s">
        <v>419</v>
      </c>
      <c r="B80" s="348" t="s">
        <v>419</v>
      </c>
      <c r="C80" s="348" t="s">
        <v>419</v>
      </c>
      <c r="D80" s="348" t="s">
        <v>419</v>
      </c>
      <c r="E80" s="348" t="s">
        <v>416</v>
      </c>
      <c r="F80" s="348" t="s">
        <v>419</v>
      </c>
      <c r="G80" s="348" t="s">
        <v>419</v>
      </c>
      <c r="H80" s="348" t="s">
        <v>419</v>
      </c>
      <c r="I80" s="349" t="s">
        <v>419</v>
      </c>
      <c r="J80" s="352"/>
      <c r="K80" s="254" t="s">
        <v>573</v>
      </c>
      <c r="L80" s="353"/>
      <c r="M80" s="353"/>
      <c r="N80" s="353"/>
      <c r="O80" s="353"/>
      <c r="P80" s="353"/>
      <c r="Q80" s="353"/>
      <c r="R80" s="353"/>
      <c r="S80" s="353"/>
      <c r="T80" s="353"/>
      <c r="U80" s="242"/>
      <c r="V80" s="242"/>
      <c r="W80" s="242"/>
      <c r="X80" s="242"/>
    </row>
    <row r="81" spans="1:24" ht="21" hidden="1" customHeight="1" x14ac:dyDescent="0.15">
      <c r="A81" s="347" t="s">
        <v>419</v>
      </c>
      <c r="B81" s="348" t="s">
        <v>416</v>
      </c>
      <c r="C81" s="348" t="s">
        <v>419</v>
      </c>
      <c r="D81" s="348" t="s">
        <v>419</v>
      </c>
      <c r="E81" s="348" t="s">
        <v>419</v>
      </c>
      <c r="F81" s="348" t="s">
        <v>419</v>
      </c>
      <c r="G81" s="348" t="s">
        <v>419</v>
      </c>
      <c r="H81" s="348" t="s">
        <v>419</v>
      </c>
      <c r="I81" s="349" t="s">
        <v>419</v>
      </c>
      <c r="J81" s="352"/>
      <c r="K81" s="896" t="s">
        <v>574</v>
      </c>
      <c r="L81" s="896"/>
      <c r="M81" s="896"/>
      <c r="N81" s="896"/>
      <c r="O81" s="896"/>
      <c r="P81" s="896"/>
      <c r="Q81" s="896"/>
      <c r="R81" s="896"/>
      <c r="S81" s="896"/>
      <c r="T81" s="896"/>
      <c r="U81" s="896"/>
      <c r="V81" s="896"/>
      <c r="W81" s="896"/>
      <c r="X81" s="242"/>
    </row>
    <row r="82" spans="1:24" ht="20.25" hidden="1" customHeight="1" x14ac:dyDescent="0.15">
      <c r="A82" s="347" t="s">
        <v>419</v>
      </c>
      <c r="B82" s="348" t="s">
        <v>419</v>
      </c>
      <c r="C82" s="348" t="s">
        <v>419</v>
      </c>
      <c r="D82" s="348" t="s">
        <v>419</v>
      </c>
      <c r="E82" s="348" t="s">
        <v>419</v>
      </c>
      <c r="F82" s="348" t="s">
        <v>416</v>
      </c>
      <c r="G82" s="348" t="s">
        <v>419</v>
      </c>
      <c r="H82" s="348" t="s">
        <v>419</v>
      </c>
      <c r="I82" s="349" t="s">
        <v>419</v>
      </c>
      <c r="J82" s="352"/>
      <c r="K82" s="254" t="s">
        <v>575</v>
      </c>
      <c r="L82" s="353"/>
      <c r="M82" s="353"/>
      <c r="N82" s="353"/>
      <c r="O82" s="353"/>
      <c r="P82" s="353"/>
      <c r="Q82" s="353"/>
      <c r="R82" s="353"/>
      <c r="S82" s="353"/>
      <c r="T82" s="353"/>
      <c r="U82" s="242"/>
      <c r="V82" s="242"/>
      <c r="W82" s="242"/>
      <c r="X82" s="242"/>
    </row>
    <row r="83" spans="1:24" ht="20.25" hidden="1" customHeight="1" x14ac:dyDescent="0.15">
      <c r="A83" s="347" t="s">
        <v>417</v>
      </c>
      <c r="B83" s="348" t="s">
        <v>417</v>
      </c>
      <c r="C83" s="348" t="s">
        <v>417</v>
      </c>
      <c r="D83" s="348" t="s">
        <v>419</v>
      </c>
      <c r="E83" s="348" t="s">
        <v>417</v>
      </c>
      <c r="F83" s="348" t="s">
        <v>416</v>
      </c>
      <c r="G83" s="348" t="s">
        <v>419</v>
      </c>
      <c r="H83" s="348" t="s">
        <v>419</v>
      </c>
      <c r="I83" s="349" t="s">
        <v>419</v>
      </c>
      <c r="J83" s="352"/>
      <c r="K83" s="254" t="s">
        <v>576</v>
      </c>
      <c r="L83" s="353"/>
      <c r="M83" s="353"/>
      <c r="N83" s="353"/>
      <c r="O83" s="353"/>
      <c r="P83" s="353"/>
      <c r="Q83" s="353"/>
      <c r="R83" s="353"/>
      <c r="S83" s="353"/>
      <c r="T83" s="353"/>
      <c r="U83" s="242"/>
      <c r="V83" s="242"/>
      <c r="W83" s="242"/>
      <c r="X83" s="242"/>
    </row>
    <row r="84" spans="1:24" ht="20.25" hidden="1" customHeight="1" x14ac:dyDescent="0.15">
      <c r="A84" s="347" t="s">
        <v>417</v>
      </c>
      <c r="B84" s="348" t="s">
        <v>419</v>
      </c>
      <c r="C84" s="348" t="s">
        <v>417</v>
      </c>
      <c r="D84" s="348" t="s">
        <v>418</v>
      </c>
      <c r="E84" s="348" t="s">
        <v>418</v>
      </c>
      <c r="F84" s="348" t="s">
        <v>418</v>
      </c>
      <c r="G84" s="348" t="s">
        <v>419</v>
      </c>
      <c r="H84" s="348" t="s">
        <v>419</v>
      </c>
      <c r="I84" s="349" t="s">
        <v>419</v>
      </c>
      <c r="J84" s="350"/>
      <c r="K84" s="254" t="s">
        <v>577</v>
      </c>
      <c r="L84" s="350"/>
      <c r="M84" s="350"/>
      <c r="N84" s="350"/>
      <c r="O84" s="350"/>
      <c r="P84" s="350"/>
      <c r="Q84" s="350"/>
      <c r="R84" s="350"/>
      <c r="S84" s="350"/>
      <c r="T84" s="350"/>
      <c r="U84" s="242"/>
      <c r="V84" s="242"/>
      <c r="W84" s="242"/>
      <c r="X84" s="242"/>
    </row>
    <row r="85" spans="1:24" ht="59.25" hidden="1" customHeight="1" x14ac:dyDescent="0.15">
      <c r="A85" s="347" t="s">
        <v>416</v>
      </c>
      <c r="B85" s="348" t="s">
        <v>416</v>
      </c>
      <c r="C85" s="348" t="s">
        <v>416</v>
      </c>
      <c r="D85" s="348" t="s">
        <v>419</v>
      </c>
      <c r="E85" s="348" t="s">
        <v>416</v>
      </c>
      <c r="F85" s="348" t="s">
        <v>416</v>
      </c>
      <c r="G85" s="348" t="s">
        <v>419</v>
      </c>
      <c r="H85" s="348" t="s">
        <v>419</v>
      </c>
      <c r="I85" s="349" t="s">
        <v>419</v>
      </c>
      <c r="J85" s="350"/>
      <c r="K85" s="892" t="s">
        <v>578</v>
      </c>
      <c r="L85" s="895"/>
      <c r="M85" s="895"/>
      <c r="N85" s="895"/>
      <c r="O85" s="895"/>
      <c r="P85" s="895"/>
      <c r="Q85" s="895"/>
      <c r="R85" s="895"/>
      <c r="S85" s="350"/>
      <c r="T85" s="350"/>
      <c r="U85" s="242"/>
      <c r="V85" s="242"/>
      <c r="W85" s="242"/>
      <c r="X85" s="242"/>
    </row>
    <row r="86" spans="1:24" s="240" customFormat="1" ht="20.25" hidden="1" customHeight="1" x14ac:dyDescent="0.15">
      <c r="A86" s="359" t="s">
        <v>418</v>
      </c>
      <c r="B86" s="359" t="s">
        <v>418</v>
      </c>
      <c r="C86" s="359" t="s">
        <v>418</v>
      </c>
      <c r="D86" s="359" t="s">
        <v>418</v>
      </c>
      <c r="E86" s="359" t="s">
        <v>418</v>
      </c>
      <c r="F86" s="359" t="s">
        <v>418</v>
      </c>
      <c r="G86" s="354" t="s">
        <v>419</v>
      </c>
      <c r="H86" s="354" t="s">
        <v>419</v>
      </c>
      <c r="I86" s="355" t="s">
        <v>419</v>
      </c>
      <c r="J86" s="360"/>
      <c r="K86" s="357" t="s">
        <v>579</v>
      </c>
      <c r="L86" s="360"/>
      <c r="M86" s="360"/>
      <c r="N86" s="360"/>
      <c r="O86" s="360"/>
      <c r="P86" s="360"/>
      <c r="Q86" s="360"/>
      <c r="R86" s="360"/>
      <c r="S86" s="360"/>
      <c r="T86" s="360"/>
    </row>
    <row r="87" spans="1:24" s="240" customFormat="1" ht="20.25" hidden="1" customHeight="1" x14ac:dyDescent="0.15">
      <c r="A87" s="359" t="s">
        <v>418</v>
      </c>
      <c r="B87" s="359" t="s">
        <v>418</v>
      </c>
      <c r="C87" s="359" t="s">
        <v>418</v>
      </c>
      <c r="D87" s="359" t="s">
        <v>418</v>
      </c>
      <c r="E87" s="359" t="s">
        <v>418</v>
      </c>
      <c r="F87" s="359" t="s">
        <v>418</v>
      </c>
      <c r="G87" s="354" t="s">
        <v>419</v>
      </c>
      <c r="H87" s="354" t="s">
        <v>419</v>
      </c>
      <c r="I87" s="355" t="s">
        <v>419</v>
      </c>
      <c r="J87" s="360"/>
      <c r="K87" s="357" t="s">
        <v>580</v>
      </c>
      <c r="L87" s="360"/>
      <c r="M87" s="360"/>
      <c r="N87" s="360"/>
      <c r="O87" s="360"/>
      <c r="P87" s="360"/>
      <c r="Q87" s="360"/>
      <c r="R87" s="360"/>
      <c r="S87" s="360"/>
      <c r="T87" s="360"/>
    </row>
    <row r="88" spans="1:24" ht="20.25" hidden="1" customHeight="1" x14ac:dyDescent="0.15">
      <c r="A88" s="347" t="s">
        <v>416</v>
      </c>
      <c r="B88" s="347" t="s">
        <v>416</v>
      </c>
      <c r="C88" s="347" t="s">
        <v>416</v>
      </c>
      <c r="D88" s="348" t="s">
        <v>419</v>
      </c>
      <c r="E88" s="347" t="s">
        <v>416</v>
      </c>
      <c r="F88" s="347" t="s">
        <v>416</v>
      </c>
      <c r="G88" s="348" t="s">
        <v>419</v>
      </c>
      <c r="H88" s="348" t="s">
        <v>419</v>
      </c>
      <c r="I88" s="349" t="s">
        <v>419</v>
      </c>
      <c r="J88" s="350"/>
      <c r="K88" s="254" t="s">
        <v>581</v>
      </c>
      <c r="L88" s="350"/>
      <c r="M88" s="350"/>
      <c r="N88" s="350"/>
      <c r="O88" s="350"/>
      <c r="P88" s="350"/>
      <c r="Q88" s="350"/>
      <c r="R88" s="350"/>
      <c r="S88" s="350"/>
      <c r="T88" s="350"/>
      <c r="U88" s="242"/>
      <c r="V88" s="242"/>
      <c r="W88" s="242"/>
      <c r="X88" s="242"/>
    </row>
    <row r="89" spans="1:24" ht="20.25" hidden="1" customHeight="1" x14ac:dyDescent="0.15">
      <c r="A89" s="347" t="s">
        <v>416</v>
      </c>
      <c r="B89" s="347" t="s">
        <v>416</v>
      </c>
      <c r="C89" s="347" t="s">
        <v>416</v>
      </c>
      <c r="D89" s="348" t="s">
        <v>419</v>
      </c>
      <c r="E89" s="347" t="s">
        <v>416</v>
      </c>
      <c r="F89" s="347" t="s">
        <v>416</v>
      </c>
      <c r="G89" s="348" t="s">
        <v>419</v>
      </c>
      <c r="H89" s="348" t="s">
        <v>419</v>
      </c>
      <c r="I89" s="349" t="s">
        <v>419</v>
      </c>
      <c r="J89" s="350"/>
      <c r="K89" s="254" t="s">
        <v>518</v>
      </c>
      <c r="L89" s="350"/>
      <c r="M89" s="350"/>
      <c r="N89" s="350"/>
      <c r="O89" s="350"/>
      <c r="P89" s="350"/>
      <c r="Q89" s="350"/>
      <c r="R89" s="350"/>
      <c r="S89" s="350"/>
      <c r="T89" s="350"/>
      <c r="U89" s="242"/>
      <c r="V89" s="242"/>
      <c r="W89" s="242"/>
      <c r="X89" s="242"/>
    </row>
    <row r="90" spans="1:24" ht="20.25" hidden="1" customHeight="1" x14ac:dyDescent="0.15">
      <c r="A90" s="347" t="s">
        <v>416</v>
      </c>
      <c r="B90" s="347" t="s">
        <v>416</v>
      </c>
      <c r="C90" s="347" t="s">
        <v>416</v>
      </c>
      <c r="D90" s="348" t="s">
        <v>419</v>
      </c>
      <c r="E90" s="347" t="s">
        <v>416</v>
      </c>
      <c r="F90" s="347" t="s">
        <v>416</v>
      </c>
      <c r="G90" s="348" t="s">
        <v>419</v>
      </c>
      <c r="H90" s="348" t="s">
        <v>419</v>
      </c>
      <c r="I90" s="349" t="s">
        <v>419</v>
      </c>
      <c r="J90" s="350"/>
      <c r="K90" s="254" t="s">
        <v>582</v>
      </c>
      <c r="L90" s="350"/>
      <c r="M90" s="350"/>
      <c r="N90" s="350"/>
      <c r="O90" s="350"/>
      <c r="P90" s="350"/>
      <c r="Q90" s="350"/>
      <c r="R90" s="350"/>
      <c r="S90" s="350"/>
      <c r="T90" s="350"/>
      <c r="U90" s="242"/>
      <c r="V90" s="242"/>
      <c r="W90" s="242"/>
      <c r="X90" s="242"/>
    </row>
    <row r="91" spans="1:24" ht="20.25" hidden="1" customHeight="1" x14ac:dyDescent="0.15">
      <c r="A91" s="347" t="s">
        <v>416</v>
      </c>
      <c r="B91" s="348" t="s">
        <v>416</v>
      </c>
      <c r="C91" s="348" t="s">
        <v>418</v>
      </c>
      <c r="D91" s="348" t="s">
        <v>419</v>
      </c>
      <c r="E91" s="348" t="s">
        <v>416</v>
      </c>
      <c r="F91" s="348" t="s">
        <v>416</v>
      </c>
      <c r="G91" s="348" t="s">
        <v>419</v>
      </c>
      <c r="H91" s="348" t="s">
        <v>419</v>
      </c>
      <c r="I91" s="349" t="s">
        <v>419</v>
      </c>
      <c r="J91" s="350"/>
      <c r="K91" s="254" t="s">
        <v>583</v>
      </c>
      <c r="L91" s="350"/>
      <c r="M91" s="350"/>
      <c r="N91" s="350"/>
      <c r="O91" s="350"/>
      <c r="P91" s="350"/>
      <c r="Q91" s="350"/>
      <c r="R91" s="350"/>
      <c r="S91" s="350"/>
      <c r="T91" s="350"/>
      <c r="U91" s="242"/>
      <c r="V91" s="242"/>
      <c r="W91" s="242"/>
      <c r="X91" s="242"/>
    </row>
    <row r="92" spans="1:24" ht="20.25" hidden="1" customHeight="1" x14ac:dyDescent="0.15">
      <c r="A92" s="347" t="s">
        <v>416</v>
      </c>
      <c r="B92" s="348" t="s">
        <v>418</v>
      </c>
      <c r="C92" s="348" t="s">
        <v>418</v>
      </c>
      <c r="D92" s="348" t="s">
        <v>418</v>
      </c>
      <c r="E92" s="348" t="s">
        <v>418</v>
      </c>
      <c r="F92" s="348" t="s">
        <v>418</v>
      </c>
      <c r="G92" s="348" t="s">
        <v>419</v>
      </c>
      <c r="H92" s="348" t="s">
        <v>419</v>
      </c>
      <c r="I92" s="349" t="s">
        <v>419</v>
      </c>
      <c r="J92" s="350"/>
      <c r="K92" s="254" t="s">
        <v>584</v>
      </c>
      <c r="L92" s="350"/>
      <c r="M92" s="350"/>
      <c r="N92" s="350"/>
      <c r="O92" s="350"/>
      <c r="P92" s="350"/>
      <c r="Q92" s="350"/>
      <c r="R92" s="350"/>
      <c r="S92" s="350"/>
      <c r="T92" s="350"/>
      <c r="U92" s="242"/>
      <c r="V92" s="242"/>
      <c r="W92" s="242"/>
      <c r="X92" s="242"/>
    </row>
    <row r="93" spans="1:24" ht="20.25" hidden="1" customHeight="1" x14ac:dyDescent="0.15">
      <c r="A93" s="347" t="s">
        <v>416</v>
      </c>
      <c r="B93" s="348" t="s">
        <v>416</v>
      </c>
      <c r="C93" s="348" t="s">
        <v>416</v>
      </c>
      <c r="D93" s="348" t="s">
        <v>419</v>
      </c>
      <c r="E93" s="348" t="s">
        <v>416</v>
      </c>
      <c r="F93" s="348" t="s">
        <v>416</v>
      </c>
      <c r="G93" s="348" t="s">
        <v>419</v>
      </c>
      <c r="H93" s="348" t="s">
        <v>419</v>
      </c>
      <c r="I93" s="349" t="s">
        <v>419</v>
      </c>
      <c r="J93" s="350"/>
      <c r="K93" s="254" t="s">
        <v>585</v>
      </c>
      <c r="L93" s="350"/>
      <c r="M93" s="350"/>
      <c r="N93" s="350"/>
      <c r="O93" s="350"/>
      <c r="P93" s="350"/>
      <c r="Q93" s="350"/>
      <c r="R93" s="350"/>
      <c r="S93" s="350"/>
      <c r="T93" s="350"/>
      <c r="U93" s="242"/>
      <c r="V93" s="242"/>
      <c r="W93" s="242"/>
      <c r="X93" s="242"/>
    </row>
    <row r="94" spans="1:24" s="346" customFormat="1" ht="20.25" hidden="1" customHeight="1" x14ac:dyDescent="0.4">
      <c r="A94" s="347" t="s">
        <v>418</v>
      </c>
      <c r="B94" s="348" t="s">
        <v>416</v>
      </c>
      <c r="C94" s="348" t="s">
        <v>418</v>
      </c>
      <c r="D94" s="348" t="s">
        <v>419</v>
      </c>
      <c r="E94" s="348" t="s">
        <v>416</v>
      </c>
      <c r="F94" s="348" t="s">
        <v>416</v>
      </c>
      <c r="G94" s="348" t="s">
        <v>419</v>
      </c>
      <c r="H94" s="348" t="s">
        <v>419</v>
      </c>
      <c r="I94" s="349" t="s">
        <v>419</v>
      </c>
      <c r="J94" s="247"/>
      <c r="K94" s="254" t="s">
        <v>586</v>
      </c>
      <c r="L94" s="300"/>
      <c r="M94" s="300"/>
      <c r="N94" s="300"/>
      <c r="O94" s="300"/>
      <c r="P94" s="300"/>
      <c r="Q94" s="300"/>
      <c r="R94" s="300"/>
      <c r="S94" s="300"/>
      <c r="T94" s="300"/>
      <c r="U94" s="300"/>
      <c r="V94" s="300"/>
      <c r="W94" s="300"/>
      <c r="X94" s="300"/>
    </row>
    <row r="95" spans="1:24" ht="20.25" hidden="1" customHeight="1" x14ac:dyDescent="0.4">
      <c r="A95" s="378" t="s">
        <v>416</v>
      </c>
      <c r="B95" s="379" t="s">
        <v>417</v>
      </c>
      <c r="C95" s="379" t="s">
        <v>417</v>
      </c>
      <c r="D95" s="379" t="s">
        <v>419</v>
      </c>
      <c r="E95" s="379" t="s">
        <v>417</v>
      </c>
      <c r="F95" s="379" t="s">
        <v>417</v>
      </c>
      <c r="G95" s="348" t="s">
        <v>419</v>
      </c>
      <c r="H95" s="348" t="s">
        <v>419</v>
      </c>
      <c r="I95" s="349" t="s">
        <v>419</v>
      </c>
      <c r="J95" s="242"/>
      <c r="K95" s="254" t="s">
        <v>587</v>
      </c>
      <c r="L95" s="242"/>
      <c r="M95" s="242"/>
      <c r="N95" s="242"/>
      <c r="O95" s="242"/>
      <c r="P95" s="242"/>
      <c r="Q95" s="242"/>
      <c r="R95" s="242"/>
      <c r="S95" s="242"/>
      <c r="T95" s="242"/>
      <c r="U95" s="242"/>
      <c r="V95" s="242"/>
      <c r="W95" s="242"/>
      <c r="X95" s="242"/>
    </row>
    <row r="96" spans="1:24" ht="20.25" hidden="1" customHeight="1" x14ac:dyDescent="0.4">
      <c r="A96" s="378" t="s">
        <v>417</v>
      </c>
      <c r="B96" s="379" t="s">
        <v>417</v>
      </c>
      <c r="C96" s="379" t="s">
        <v>417</v>
      </c>
      <c r="D96" s="379" t="s">
        <v>419</v>
      </c>
      <c r="E96" s="379" t="s">
        <v>417</v>
      </c>
      <c r="F96" s="379" t="s">
        <v>417</v>
      </c>
      <c r="G96" s="348" t="s">
        <v>419</v>
      </c>
      <c r="H96" s="348" t="s">
        <v>419</v>
      </c>
      <c r="I96" s="349" t="s">
        <v>419</v>
      </c>
      <c r="J96" s="242"/>
      <c r="K96" s="254" t="s">
        <v>588</v>
      </c>
      <c r="L96" s="242"/>
      <c r="M96" s="242"/>
      <c r="N96" s="242"/>
      <c r="O96" s="242"/>
      <c r="P96" s="242"/>
      <c r="Q96" s="242"/>
      <c r="R96" s="242"/>
      <c r="S96" s="242"/>
      <c r="T96" s="242"/>
      <c r="U96" s="242"/>
      <c r="V96" s="242"/>
      <c r="W96" s="242"/>
      <c r="X96" s="242"/>
    </row>
    <row r="97" spans="1:41" ht="20.25" hidden="1" customHeight="1" x14ac:dyDescent="0.4">
      <c r="A97" s="378" t="s">
        <v>417</v>
      </c>
      <c r="B97" s="379" t="s">
        <v>417</v>
      </c>
      <c r="C97" s="379" t="s">
        <v>417</v>
      </c>
      <c r="D97" s="379" t="s">
        <v>419</v>
      </c>
      <c r="E97" s="379" t="s">
        <v>417</v>
      </c>
      <c r="F97" s="379" t="s">
        <v>417</v>
      </c>
      <c r="G97" s="348" t="s">
        <v>419</v>
      </c>
      <c r="H97" s="348" t="s">
        <v>419</v>
      </c>
      <c r="I97" s="349" t="s">
        <v>419</v>
      </c>
      <c r="J97" s="242"/>
      <c r="K97" s="254" t="s">
        <v>589</v>
      </c>
      <c r="L97" s="242"/>
      <c r="M97" s="242"/>
      <c r="N97" s="242"/>
      <c r="O97" s="242"/>
      <c r="P97" s="242"/>
      <c r="Q97" s="242"/>
      <c r="R97" s="242"/>
      <c r="S97" s="242"/>
      <c r="T97" s="242"/>
      <c r="U97" s="242"/>
      <c r="V97" s="242"/>
      <c r="W97" s="242"/>
      <c r="X97" s="242"/>
    </row>
    <row r="98" spans="1:41" ht="20.25" hidden="1" customHeight="1" x14ac:dyDescent="0.4">
      <c r="A98" s="378" t="s">
        <v>417</v>
      </c>
      <c r="B98" s="379" t="s">
        <v>417</v>
      </c>
      <c r="C98" s="379" t="s">
        <v>417</v>
      </c>
      <c r="D98" s="379" t="s">
        <v>419</v>
      </c>
      <c r="E98" s="379" t="s">
        <v>417</v>
      </c>
      <c r="F98" s="379" t="s">
        <v>417</v>
      </c>
      <c r="G98" s="348" t="s">
        <v>419</v>
      </c>
      <c r="H98" s="348" t="s">
        <v>419</v>
      </c>
      <c r="I98" s="349" t="s">
        <v>419</v>
      </c>
      <c r="J98" s="242"/>
      <c r="K98" s="254" t="s">
        <v>539</v>
      </c>
      <c r="L98" s="242"/>
      <c r="M98" s="242"/>
      <c r="N98" s="242"/>
      <c r="O98" s="242"/>
      <c r="P98" s="242"/>
      <c r="Q98" s="242"/>
      <c r="R98" s="242"/>
      <c r="S98" s="242"/>
      <c r="T98" s="242"/>
      <c r="U98" s="242"/>
      <c r="V98" s="242"/>
      <c r="W98" s="242"/>
      <c r="X98" s="242"/>
    </row>
    <row r="99" spans="1:41" s="371" customFormat="1" ht="20.25" hidden="1" customHeight="1" x14ac:dyDescent="0.4">
      <c r="A99" s="380" t="s">
        <v>417</v>
      </c>
      <c r="B99" s="381" t="s">
        <v>417</v>
      </c>
      <c r="C99" s="381" t="s">
        <v>417</v>
      </c>
      <c r="D99" s="381" t="s">
        <v>419</v>
      </c>
      <c r="E99" s="381" t="s">
        <v>417</v>
      </c>
      <c r="F99" s="381" t="s">
        <v>417</v>
      </c>
      <c r="G99" s="369" t="s">
        <v>419</v>
      </c>
      <c r="H99" s="369" t="s">
        <v>419</v>
      </c>
      <c r="I99" s="370" t="s">
        <v>419</v>
      </c>
      <c r="J99" s="279"/>
      <c r="K99" s="254" t="s">
        <v>540</v>
      </c>
      <c r="L99" s="279"/>
      <c r="M99" s="279"/>
      <c r="N99" s="279"/>
      <c r="O99" s="279"/>
      <c r="P99" s="279"/>
      <c r="Q99" s="279"/>
      <c r="R99" s="279"/>
      <c r="S99" s="279"/>
      <c r="T99" s="279"/>
      <c r="U99" s="279"/>
      <c r="V99" s="279"/>
      <c r="W99" s="279"/>
      <c r="X99" s="279"/>
    </row>
    <row r="100" spans="1:41" s="371" customFormat="1" ht="20.25" hidden="1" customHeight="1" x14ac:dyDescent="0.4">
      <c r="A100" s="380" t="s">
        <v>417</v>
      </c>
      <c r="B100" s="381" t="s">
        <v>417</v>
      </c>
      <c r="C100" s="381" t="s">
        <v>417</v>
      </c>
      <c r="D100" s="381" t="s">
        <v>419</v>
      </c>
      <c r="E100" s="381" t="s">
        <v>417</v>
      </c>
      <c r="F100" s="381" t="s">
        <v>417</v>
      </c>
      <c r="G100" s="369" t="s">
        <v>419</v>
      </c>
      <c r="H100" s="369" t="s">
        <v>419</v>
      </c>
      <c r="I100" s="370" t="s">
        <v>419</v>
      </c>
      <c r="J100" s="279"/>
      <c r="K100" s="254" t="s">
        <v>541</v>
      </c>
      <c r="L100" s="279"/>
      <c r="M100" s="279"/>
      <c r="N100" s="279"/>
      <c r="O100" s="279"/>
      <c r="P100" s="279"/>
      <c r="Q100" s="279"/>
      <c r="R100" s="279"/>
      <c r="S100" s="279"/>
      <c r="T100" s="279"/>
      <c r="U100" s="279"/>
      <c r="V100" s="279"/>
      <c r="W100" s="279"/>
      <c r="X100" s="279"/>
    </row>
    <row r="101" spans="1:41" s="371" customFormat="1" ht="20.25" hidden="1" customHeight="1" x14ac:dyDescent="0.4">
      <c r="A101" s="380" t="s">
        <v>417</v>
      </c>
      <c r="B101" s="381" t="s">
        <v>417</v>
      </c>
      <c r="C101" s="381" t="s">
        <v>417</v>
      </c>
      <c r="D101" s="381" t="s">
        <v>419</v>
      </c>
      <c r="E101" s="381" t="s">
        <v>417</v>
      </c>
      <c r="F101" s="381" t="s">
        <v>417</v>
      </c>
      <c r="G101" s="369" t="s">
        <v>419</v>
      </c>
      <c r="H101" s="369" t="s">
        <v>419</v>
      </c>
      <c r="I101" s="370" t="s">
        <v>419</v>
      </c>
      <c r="J101" s="279"/>
      <c r="K101" s="254"/>
      <c r="L101" s="279"/>
      <c r="M101" s="279"/>
      <c r="N101" s="279"/>
      <c r="O101" s="279"/>
      <c r="P101" s="279"/>
      <c r="Q101" s="279"/>
      <c r="R101" s="279"/>
      <c r="S101" s="279"/>
      <c r="T101" s="279"/>
      <c r="U101" s="279"/>
      <c r="V101" s="279"/>
      <c r="W101" s="279"/>
      <c r="X101" s="279"/>
    </row>
    <row r="102" spans="1:41" s="371" customFormat="1" ht="20.25" hidden="1" customHeight="1" x14ac:dyDescent="0.4">
      <c r="A102" s="380" t="s">
        <v>417</v>
      </c>
      <c r="B102" s="381" t="s">
        <v>417</v>
      </c>
      <c r="C102" s="381" t="s">
        <v>417</v>
      </c>
      <c r="D102" s="381" t="s">
        <v>419</v>
      </c>
      <c r="E102" s="381" t="s">
        <v>417</v>
      </c>
      <c r="F102" s="381" t="s">
        <v>417</v>
      </c>
      <c r="G102" s="369" t="s">
        <v>419</v>
      </c>
      <c r="H102" s="369" t="s">
        <v>419</v>
      </c>
      <c r="I102" s="370" t="s">
        <v>419</v>
      </c>
      <c r="J102" s="279"/>
      <c r="K102" s="254" t="s">
        <v>542</v>
      </c>
      <c r="L102" s="279"/>
      <c r="M102" s="279"/>
      <c r="N102" s="279"/>
      <c r="O102" s="279"/>
      <c r="P102" s="279"/>
      <c r="Q102" s="279"/>
      <c r="R102" s="279"/>
      <c r="S102" s="279"/>
      <c r="T102" s="279"/>
      <c r="U102" s="279"/>
      <c r="V102" s="279"/>
      <c r="W102" s="279"/>
      <c r="X102" s="279"/>
    </row>
    <row r="103" spans="1:41" s="371" customFormat="1" ht="20.25" hidden="1" customHeight="1" x14ac:dyDescent="0.4">
      <c r="A103" s="380" t="s">
        <v>417</v>
      </c>
      <c r="B103" s="381" t="s">
        <v>417</v>
      </c>
      <c r="C103" s="381" t="s">
        <v>417</v>
      </c>
      <c r="D103" s="381" t="s">
        <v>419</v>
      </c>
      <c r="E103" s="381" t="s">
        <v>417</v>
      </c>
      <c r="F103" s="381" t="s">
        <v>417</v>
      </c>
      <c r="G103" s="369" t="s">
        <v>419</v>
      </c>
      <c r="H103" s="369" t="s">
        <v>419</v>
      </c>
      <c r="I103" s="370" t="s">
        <v>419</v>
      </c>
      <c r="J103" s="279"/>
      <c r="K103" s="254" t="s">
        <v>543</v>
      </c>
      <c r="L103" s="279"/>
      <c r="M103" s="279"/>
      <c r="N103" s="279"/>
      <c r="O103" s="279"/>
      <c r="P103" s="279"/>
      <c r="Q103" s="279"/>
      <c r="R103" s="279"/>
      <c r="S103" s="279"/>
      <c r="T103" s="279"/>
      <c r="U103" s="279"/>
      <c r="V103" s="279"/>
      <c r="W103" s="279"/>
      <c r="X103" s="279"/>
    </row>
    <row r="104" spans="1:41" s="371" customFormat="1" ht="20.25" hidden="1" customHeight="1" x14ac:dyDescent="0.4">
      <c r="A104" s="380" t="s">
        <v>417</v>
      </c>
      <c r="B104" s="381" t="s">
        <v>417</v>
      </c>
      <c r="C104" s="381" t="s">
        <v>417</v>
      </c>
      <c r="D104" s="381" t="s">
        <v>419</v>
      </c>
      <c r="E104" s="381" t="s">
        <v>417</v>
      </c>
      <c r="F104" s="381" t="s">
        <v>417</v>
      </c>
      <c r="G104" s="369" t="s">
        <v>419</v>
      </c>
      <c r="H104" s="369" t="s">
        <v>419</v>
      </c>
      <c r="I104" s="370" t="s">
        <v>419</v>
      </c>
      <c r="J104" s="279"/>
      <c r="K104" s="254" t="s">
        <v>544</v>
      </c>
      <c r="L104" s="279"/>
      <c r="M104" s="279"/>
      <c r="N104" s="279"/>
      <c r="O104" s="279"/>
      <c r="P104" s="279"/>
      <c r="Q104" s="279"/>
      <c r="R104" s="279"/>
      <c r="S104" s="279"/>
      <c r="T104" s="279"/>
      <c r="U104" s="279"/>
      <c r="V104" s="279"/>
      <c r="W104" s="279"/>
      <c r="X104" s="279"/>
    </row>
    <row r="105" spans="1:41" s="371" customFormat="1" ht="20.25" hidden="1" customHeight="1" x14ac:dyDescent="0.4">
      <c r="A105" s="380" t="s">
        <v>417</v>
      </c>
      <c r="B105" s="381" t="s">
        <v>417</v>
      </c>
      <c r="C105" s="381" t="s">
        <v>417</v>
      </c>
      <c r="D105" s="381" t="s">
        <v>419</v>
      </c>
      <c r="E105" s="381" t="s">
        <v>417</v>
      </c>
      <c r="F105" s="381" t="s">
        <v>417</v>
      </c>
      <c r="G105" s="369" t="s">
        <v>419</v>
      </c>
      <c r="H105" s="369" t="s">
        <v>419</v>
      </c>
      <c r="I105" s="370" t="s">
        <v>419</v>
      </c>
      <c r="J105" s="279"/>
      <c r="K105" s="254" t="s">
        <v>545</v>
      </c>
      <c r="L105" s="279"/>
      <c r="M105" s="279"/>
      <c r="N105" s="279"/>
      <c r="O105" s="279"/>
      <c r="P105" s="279"/>
      <c r="Q105" s="279"/>
      <c r="R105" s="279"/>
      <c r="S105" s="279"/>
      <c r="T105" s="279"/>
      <c r="U105" s="279"/>
      <c r="V105" s="279"/>
      <c r="W105" s="279"/>
      <c r="X105" s="279"/>
    </row>
    <row r="106" spans="1:41" s="371" customFormat="1" ht="20.25" hidden="1" customHeight="1" x14ac:dyDescent="0.4">
      <c r="A106" s="380" t="s">
        <v>417</v>
      </c>
      <c r="B106" s="381" t="s">
        <v>417</v>
      </c>
      <c r="C106" s="381" t="s">
        <v>417</v>
      </c>
      <c r="D106" s="381" t="s">
        <v>419</v>
      </c>
      <c r="E106" s="381" t="s">
        <v>417</v>
      </c>
      <c r="F106" s="381" t="s">
        <v>417</v>
      </c>
      <c r="G106" s="369" t="s">
        <v>419</v>
      </c>
      <c r="H106" s="369" t="s">
        <v>419</v>
      </c>
      <c r="I106" s="370" t="s">
        <v>419</v>
      </c>
      <c r="J106" s="279"/>
      <c r="K106" s="254" t="s">
        <v>546</v>
      </c>
      <c r="L106" s="279"/>
      <c r="M106" s="279"/>
      <c r="N106" s="279"/>
      <c r="O106" s="279"/>
      <c r="P106" s="279"/>
      <c r="Q106" s="279"/>
      <c r="R106" s="279"/>
      <c r="S106" s="279"/>
      <c r="T106" s="279"/>
      <c r="U106" s="279"/>
      <c r="V106" s="279"/>
      <c r="W106" s="279"/>
      <c r="X106" s="279"/>
    </row>
    <row r="107" spans="1:41" s="371" customFormat="1" ht="20.25" hidden="1" customHeight="1" x14ac:dyDescent="0.4">
      <c r="A107" s="380" t="s">
        <v>417</v>
      </c>
      <c r="B107" s="381" t="s">
        <v>417</v>
      </c>
      <c r="C107" s="381" t="s">
        <v>417</v>
      </c>
      <c r="D107" s="381" t="s">
        <v>419</v>
      </c>
      <c r="E107" s="381" t="s">
        <v>417</v>
      </c>
      <c r="F107" s="381" t="s">
        <v>417</v>
      </c>
      <c r="G107" s="369" t="s">
        <v>419</v>
      </c>
      <c r="H107" s="369" t="s">
        <v>419</v>
      </c>
      <c r="I107" s="370" t="s">
        <v>419</v>
      </c>
      <c r="J107" s="279"/>
      <c r="K107" s="254" t="s">
        <v>547</v>
      </c>
      <c r="L107" s="279"/>
      <c r="M107" s="279"/>
      <c r="N107" s="279"/>
      <c r="O107" s="279"/>
      <c r="P107" s="279"/>
      <c r="Q107" s="279"/>
      <c r="R107" s="279"/>
      <c r="S107" s="279"/>
      <c r="T107" s="279"/>
      <c r="U107" s="279"/>
      <c r="V107" s="279"/>
      <c r="W107" s="279"/>
      <c r="X107" s="279"/>
    </row>
    <row r="108" spans="1:41" s="371" customFormat="1" ht="20.25" hidden="1" customHeight="1" x14ac:dyDescent="0.4">
      <c r="A108" s="380" t="s">
        <v>417</v>
      </c>
      <c r="B108" s="381" t="s">
        <v>417</v>
      </c>
      <c r="C108" s="381" t="s">
        <v>417</v>
      </c>
      <c r="D108" s="381" t="s">
        <v>419</v>
      </c>
      <c r="E108" s="381" t="s">
        <v>417</v>
      </c>
      <c r="F108" s="381" t="s">
        <v>417</v>
      </c>
      <c r="G108" s="369" t="s">
        <v>419</v>
      </c>
      <c r="H108" s="369" t="s">
        <v>419</v>
      </c>
      <c r="I108" s="370" t="s">
        <v>419</v>
      </c>
      <c r="J108" s="279"/>
      <c r="K108" s="279"/>
      <c r="L108" s="279"/>
      <c r="M108" s="279"/>
      <c r="N108" s="279"/>
      <c r="O108" s="279"/>
      <c r="P108" s="279"/>
      <c r="Q108" s="279"/>
      <c r="R108" s="279"/>
      <c r="S108" s="279"/>
      <c r="T108" s="279"/>
      <c r="U108" s="279"/>
      <c r="V108" s="279"/>
      <c r="W108" s="279"/>
      <c r="X108" s="279"/>
    </row>
    <row r="109" spans="1:41" s="371" customFormat="1" ht="20.25" hidden="1" customHeight="1" x14ac:dyDescent="0.4">
      <c r="A109" s="380" t="s">
        <v>417</v>
      </c>
      <c r="B109" s="381" t="s">
        <v>417</v>
      </c>
      <c r="C109" s="381" t="s">
        <v>417</v>
      </c>
      <c r="D109" s="381" t="s">
        <v>419</v>
      </c>
      <c r="E109" s="381" t="s">
        <v>417</v>
      </c>
      <c r="F109" s="381" t="s">
        <v>417</v>
      </c>
      <c r="G109" s="369" t="s">
        <v>419</v>
      </c>
      <c r="H109" s="369" t="s">
        <v>419</v>
      </c>
      <c r="I109" s="370" t="s">
        <v>419</v>
      </c>
      <c r="J109" s="279"/>
      <c r="K109" s="254" t="s">
        <v>590</v>
      </c>
      <c r="L109" s="279"/>
      <c r="M109" s="279"/>
      <c r="N109" s="279"/>
      <c r="O109" s="279"/>
      <c r="P109" s="279"/>
      <c r="Q109" s="279"/>
      <c r="R109" s="279"/>
      <c r="S109" s="279"/>
      <c r="T109" s="279"/>
      <c r="U109" s="279"/>
      <c r="V109" s="279"/>
      <c r="W109" s="279"/>
      <c r="X109" s="279"/>
    </row>
    <row r="110" spans="1:41" s="371" customFormat="1" ht="20.25" hidden="1" customHeight="1" x14ac:dyDescent="0.4">
      <c r="A110" s="380" t="s">
        <v>417</v>
      </c>
      <c r="B110" s="381" t="s">
        <v>417</v>
      </c>
      <c r="C110" s="381" t="s">
        <v>417</v>
      </c>
      <c r="D110" s="381" t="s">
        <v>419</v>
      </c>
      <c r="E110" s="381" t="s">
        <v>417</v>
      </c>
      <c r="F110" s="381" t="s">
        <v>417</v>
      </c>
      <c r="G110" s="369" t="s">
        <v>419</v>
      </c>
      <c r="H110" s="369" t="s">
        <v>419</v>
      </c>
      <c r="I110" s="370" t="s">
        <v>419</v>
      </c>
      <c r="J110" s="279"/>
      <c r="K110" s="254" t="s">
        <v>591</v>
      </c>
      <c r="L110" s="279"/>
      <c r="M110" s="279"/>
      <c r="N110" s="279"/>
      <c r="O110" s="279"/>
      <c r="P110" s="279"/>
      <c r="Q110" s="279"/>
      <c r="R110" s="279"/>
      <c r="S110" s="279"/>
      <c r="T110" s="279"/>
      <c r="U110" s="279"/>
      <c r="V110" s="279"/>
      <c r="W110" s="279"/>
      <c r="X110" s="279"/>
    </row>
    <row r="111" spans="1:41" s="371" customFormat="1" ht="20.25" hidden="1" customHeight="1" x14ac:dyDescent="0.4">
      <c r="A111" s="368" t="s">
        <v>418</v>
      </c>
      <c r="B111" s="369" t="s">
        <v>418</v>
      </c>
      <c r="C111" s="369" t="s">
        <v>416</v>
      </c>
      <c r="D111" s="381" t="s">
        <v>419</v>
      </c>
      <c r="E111" s="369" t="s">
        <v>418</v>
      </c>
      <c r="F111" s="369" t="s">
        <v>418</v>
      </c>
      <c r="G111" s="369" t="s">
        <v>419</v>
      </c>
      <c r="H111" s="369" t="s">
        <v>419</v>
      </c>
      <c r="I111" s="370" t="s">
        <v>419</v>
      </c>
      <c r="J111" s="279"/>
      <c r="K111" s="254" t="s">
        <v>592</v>
      </c>
      <c r="L111" s="339"/>
      <c r="M111" s="339"/>
      <c r="N111" s="339"/>
      <c r="O111" s="339"/>
      <c r="P111" s="339"/>
      <c r="Q111" s="279"/>
      <c r="R111" s="279"/>
      <c r="S111" s="279"/>
      <c r="T111" s="279"/>
      <c r="U111" s="279"/>
      <c r="V111" s="279"/>
      <c r="W111" s="279"/>
      <c r="X111" s="279"/>
    </row>
    <row r="112" spans="1:41" s="371" customFormat="1" ht="20.25" hidden="1" customHeight="1" x14ac:dyDescent="0.4">
      <c r="A112" s="368" t="s">
        <v>416</v>
      </c>
      <c r="B112" s="369" t="s">
        <v>416</v>
      </c>
      <c r="C112" s="369" t="s">
        <v>416</v>
      </c>
      <c r="D112" s="381" t="s">
        <v>419</v>
      </c>
      <c r="E112" s="369" t="s">
        <v>416</v>
      </c>
      <c r="F112" s="369" t="s">
        <v>416</v>
      </c>
      <c r="G112" s="369" t="s">
        <v>419</v>
      </c>
      <c r="H112" s="369" t="s">
        <v>419</v>
      </c>
      <c r="I112" s="370" t="s">
        <v>419</v>
      </c>
      <c r="J112" s="279"/>
      <c r="K112" s="254" t="s">
        <v>593</v>
      </c>
      <c r="L112" s="339"/>
      <c r="M112" s="339"/>
      <c r="N112" s="339"/>
      <c r="O112" s="279"/>
      <c r="P112" s="279"/>
      <c r="Q112" s="279"/>
      <c r="R112" s="279"/>
      <c r="S112" s="279"/>
      <c r="T112" s="279"/>
      <c r="U112" s="279"/>
      <c r="V112" s="279"/>
      <c r="W112" s="279"/>
      <c r="X112" s="279"/>
      <c r="AM112" s="382"/>
      <c r="AN112" s="382"/>
      <c r="AO112" s="382"/>
    </row>
    <row r="113" spans="1:26" s="371" customFormat="1" ht="20.25" hidden="1" customHeight="1" x14ac:dyDescent="0.4">
      <c r="A113" s="368" t="s">
        <v>416</v>
      </c>
      <c r="B113" s="369" t="s">
        <v>416</v>
      </c>
      <c r="C113" s="381" t="s">
        <v>419</v>
      </c>
      <c r="D113" s="381" t="s">
        <v>419</v>
      </c>
      <c r="E113" s="369" t="s">
        <v>416</v>
      </c>
      <c r="F113" s="369" t="s">
        <v>416</v>
      </c>
      <c r="G113" s="369" t="s">
        <v>419</v>
      </c>
      <c r="H113" s="369" t="s">
        <v>419</v>
      </c>
      <c r="I113" s="370" t="s">
        <v>419</v>
      </c>
      <c r="J113" s="279"/>
      <c r="K113" s="892" t="s">
        <v>594</v>
      </c>
      <c r="L113" s="892"/>
      <c r="M113" s="892"/>
      <c r="N113" s="892"/>
      <c r="O113" s="892"/>
      <c r="P113" s="892"/>
      <c r="Q113" s="892"/>
      <c r="R113" s="892"/>
      <c r="S113" s="892"/>
      <c r="T113" s="892"/>
      <c r="U113" s="892"/>
      <c r="V113" s="892"/>
      <c r="W113" s="892"/>
      <c r="X113" s="892"/>
    </row>
    <row r="114" spans="1:26" s="371" customFormat="1" ht="20.25" hidden="1" customHeight="1" x14ac:dyDescent="0.4">
      <c r="A114" s="380" t="s">
        <v>416</v>
      </c>
      <c r="B114" s="381" t="s">
        <v>419</v>
      </c>
      <c r="C114" s="381" t="s">
        <v>419</v>
      </c>
      <c r="D114" s="381" t="s">
        <v>419</v>
      </c>
      <c r="E114" s="381" t="s">
        <v>419</v>
      </c>
      <c r="F114" s="381" t="s">
        <v>419</v>
      </c>
      <c r="G114" s="369" t="s">
        <v>419</v>
      </c>
      <c r="H114" s="369" t="s">
        <v>419</v>
      </c>
      <c r="I114" s="370" t="s">
        <v>419</v>
      </c>
      <c r="J114" s="279"/>
      <c r="K114" s="254" t="s">
        <v>595</v>
      </c>
      <c r="L114" s="279"/>
      <c r="M114" s="279"/>
      <c r="N114" s="279"/>
      <c r="O114" s="279"/>
      <c r="P114" s="279"/>
      <c r="Q114" s="279"/>
      <c r="R114" s="279"/>
      <c r="S114" s="279"/>
      <c r="T114" s="279"/>
      <c r="U114" s="279"/>
      <c r="V114" s="279"/>
      <c r="W114" s="279"/>
      <c r="X114" s="279"/>
    </row>
    <row r="115" spans="1:26" s="371" customFormat="1" ht="20.25" hidden="1" customHeight="1" x14ac:dyDescent="0.4">
      <c r="A115" s="380" t="s">
        <v>419</v>
      </c>
      <c r="B115" s="381" t="s">
        <v>416</v>
      </c>
      <c r="C115" s="381" t="s">
        <v>419</v>
      </c>
      <c r="D115" s="381" t="s">
        <v>419</v>
      </c>
      <c r="E115" s="381" t="s">
        <v>416</v>
      </c>
      <c r="F115" s="381" t="s">
        <v>419</v>
      </c>
      <c r="G115" s="369" t="s">
        <v>419</v>
      </c>
      <c r="H115" s="369" t="s">
        <v>419</v>
      </c>
      <c r="I115" s="370" t="s">
        <v>419</v>
      </c>
      <c r="J115" s="279"/>
      <c r="K115" s="254" t="s">
        <v>596</v>
      </c>
      <c r="L115" s="279"/>
      <c r="M115" s="279"/>
      <c r="N115" s="279"/>
      <c r="O115" s="279"/>
      <c r="P115" s="279"/>
      <c r="Q115" s="279"/>
      <c r="R115" s="279"/>
      <c r="S115" s="279"/>
      <c r="T115" s="279"/>
      <c r="U115" s="279"/>
      <c r="V115" s="279"/>
      <c r="W115" s="279"/>
      <c r="X115" s="279"/>
    </row>
    <row r="116" spans="1:26" s="371" customFormat="1" ht="20.25" hidden="1" customHeight="1" x14ac:dyDescent="0.4">
      <c r="A116" s="380" t="s">
        <v>419</v>
      </c>
      <c r="B116" s="381" t="s">
        <v>416</v>
      </c>
      <c r="C116" s="381" t="s">
        <v>419</v>
      </c>
      <c r="D116" s="381" t="s">
        <v>419</v>
      </c>
      <c r="E116" s="381" t="s">
        <v>419</v>
      </c>
      <c r="F116" s="381" t="s">
        <v>416</v>
      </c>
      <c r="G116" s="369" t="s">
        <v>419</v>
      </c>
      <c r="H116" s="369" t="s">
        <v>419</v>
      </c>
      <c r="I116" s="370" t="s">
        <v>419</v>
      </c>
      <c r="J116" s="279"/>
      <c r="K116" s="254" t="s">
        <v>597</v>
      </c>
      <c r="L116" s="279"/>
      <c r="M116" s="279"/>
      <c r="N116" s="279"/>
      <c r="O116" s="279"/>
      <c r="P116" s="279"/>
      <c r="Q116" s="279"/>
      <c r="R116" s="279"/>
      <c r="S116" s="279"/>
      <c r="T116" s="279"/>
      <c r="U116" s="279"/>
      <c r="V116" s="279"/>
      <c r="W116" s="279"/>
      <c r="X116" s="279"/>
    </row>
    <row r="117" spans="1:26" ht="20.25" hidden="1" customHeight="1" x14ac:dyDescent="0.15">
      <c r="A117" s="378" t="s">
        <v>418</v>
      </c>
      <c r="B117" s="379" t="s">
        <v>416</v>
      </c>
      <c r="C117" s="379" t="s">
        <v>419</v>
      </c>
      <c r="D117" s="379" t="s">
        <v>419</v>
      </c>
      <c r="E117" s="379" t="s">
        <v>419</v>
      </c>
      <c r="F117" s="379" t="s">
        <v>419</v>
      </c>
      <c r="G117" s="348" t="s">
        <v>419</v>
      </c>
      <c r="H117" s="348" t="s">
        <v>419</v>
      </c>
      <c r="I117" s="349" t="s">
        <v>419</v>
      </c>
      <c r="J117" s="350"/>
      <c r="K117" s="254" t="s">
        <v>598</v>
      </c>
      <c r="L117" s="350"/>
      <c r="M117" s="350"/>
      <c r="N117" s="350"/>
      <c r="O117" s="350"/>
      <c r="P117" s="350"/>
      <c r="Q117" s="350"/>
      <c r="R117" s="350"/>
      <c r="S117" s="350"/>
      <c r="T117" s="350"/>
      <c r="U117" s="242"/>
      <c r="V117" s="242"/>
      <c r="W117" s="242"/>
      <c r="X117" s="242"/>
    </row>
    <row r="118" spans="1:26" ht="20.25" hidden="1" customHeight="1" x14ac:dyDescent="0.4">
      <c r="A118" s="378" t="s">
        <v>416</v>
      </c>
      <c r="B118" s="379" t="s">
        <v>416</v>
      </c>
      <c r="C118" s="379" t="s">
        <v>416</v>
      </c>
      <c r="D118" s="379" t="s">
        <v>419</v>
      </c>
      <c r="E118" s="379" t="s">
        <v>416</v>
      </c>
      <c r="F118" s="379" t="s">
        <v>416</v>
      </c>
      <c r="G118" s="348" t="s">
        <v>419</v>
      </c>
      <c r="H118" s="348" t="s">
        <v>419</v>
      </c>
      <c r="I118" s="349" t="s">
        <v>419</v>
      </c>
      <c r="J118" s="241"/>
      <c r="K118" s="254" t="s">
        <v>599</v>
      </c>
      <c r="L118" s="242"/>
      <c r="M118" s="242"/>
      <c r="N118" s="242"/>
      <c r="O118" s="242"/>
      <c r="P118" s="242"/>
      <c r="Q118" s="242"/>
      <c r="R118" s="242"/>
      <c r="S118" s="242"/>
      <c r="T118" s="242"/>
      <c r="U118" s="242"/>
      <c r="V118" s="242"/>
      <c r="W118" s="242"/>
      <c r="X118" s="242"/>
    </row>
    <row r="119" spans="1:26" s="346" customFormat="1" ht="20.25" hidden="1" customHeight="1" x14ac:dyDescent="0.4">
      <c r="A119" s="379" t="s">
        <v>416</v>
      </c>
      <c r="B119" s="379" t="s">
        <v>416</v>
      </c>
      <c r="C119" s="379" t="s">
        <v>416</v>
      </c>
      <c r="D119" s="379" t="s">
        <v>416</v>
      </c>
      <c r="E119" s="379" t="s">
        <v>416</v>
      </c>
      <c r="F119" s="379" t="s">
        <v>416</v>
      </c>
      <c r="G119" s="348" t="s">
        <v>419</v>
      </c>
      <c r="H119" s="348" t="s">
        <v>419</v>
      </c>
      <c r="I119" s="349" t="s">
        <v>419</v>
      </c>
      <c r="J119" s="311"/>
      <c r="K119" s="312"/>
      <c r="L119" s="313"/>
      <c r="M119" s="313"/>
      <c r="N119" s="313"/>
      <c r="O119" s="313"/>
      <c r="P119" s="313"/>
      <c r="Q119" s="313"/>
      <c r="R119" s="313"/>
      <c r="S119" s="313"/>
      <c r="T119" s="313"/>
      <c r="U119" s="313"/>
      <c r="V119" s="313"/>
      <c r="W119" s="313"/>
      <c r="X119" s="313"/>
      <c r="Y119" s="383"/>
      <c r="Z119" s="383"/>
    </row>
    <row r="120" spans="1:26" s="346" customFormat="1" ht="20.25" customHeight="1" x14ac:dyDescent="0.4">
      <c r="A120" s="347" t="s">
        <v>419</v>
      </c>
      <c r="B120" s="348" t="s">
        <v>419</v>
      </c>
      <c r="C120" s="348" t="s">
        <v>419</v>
      </c>
      <c r="D120" s="348" t="s">
        <v>419</v>
      </c>
      <c r="E120" s="348" t="s">
        <v>419</v>
      </c>
      <c r="F120" s="348" t="s">
        <v>419</v>
      </c>
      <c r="G120" s="348" t="s">
        <v>416</v>
      </c>
      <c r="H120" s="348" t="s">
        <v>417</v>
      </c>
      <c r="I120" s="349" t="s">
        <v>417</v>
      </c>
      <c r="J120" s="247"/>
      <c r="K120" s="242"/>
      <c r="L120" s="300"/>
      <c r="M120" s="300"/>
      <c r="N120" s="300"/>
      <c r="O120" s="300"/>
      <c r="P120" s="300"/>
      <c r="Q120" s="300"/>
      <c r="R120" s="300"/>
      <c r="S120" s="300"/>
      <c r="T120" s="300"/>
      <c r="U120" s="300"/>
      <c r="V120" s="300"/>
      <c r="W120" s="300"/>
      <c r="X120" s="300"/>
    </row>
    <row r="121" spans="1:26" s="346" customFormat="1" ht="20.25" customHeight="1" x14ac:dyDescent="0.4">
      <c r="A121" s="347" t="s">
        <v>419</v>
      </c>
      <c r="B121" s="348" t="s">
        <v>419</v>
      </c>
      <c r="C121" s="348" t="s">
        <v>419</v>
      </c>
      <c r="D121" s="348" t="s">
        <v>419</v>
      </c>
      <c r="E121" s="348" t="s">
        <v>419</v>
      </c>
      <c r="F121" s="348" t="s">
        <v>419</v>
      </c>
      <c r="G121" s="348" t="s">
        <v>417</v>
      </c>
      <c r="H121" s="348" t="s">
        <v>417</v>
      </c>
      <c r="I121" s="349" t="s">
        <v>417</v>
      </c>
      <c r="J121" s="247"/>
      <c r="K121" s="351" t="s">
        <v>1320</v>
      </c>
      <c r="L121" s="300"/>
      <c r="M121" s="300"/>
      <c r="N121" s="300"/>
      <c r="O121" s="300"/>
      <c r="P121" s="300"/>
      <c r="Q121" s="300"/>
      <c r="R121" s="300"/>
      <c r="S121" s="300"/>
      <c r="T121" s="300"/>
      <c r="U121" s="300"/>
    </row>
    <row r="122" spans="1:26" ht="18.75" customHeight="1" x14ac:dyDescent="0.4">
      <c r="A122" s="347" t="s">
        <v>419</v>
      </c>
      <c r="B122" s="348" t="s">
        <v>419</v>
      </c>
      <c r="C122" s="348" t="s">
        <v>419</v>
      </c>
      <c r="D122" s="348" t="s">
        <v>419</v>
      </c>
      <c r="E122" s="348" t="s">
        <v>419</v>
      </c>
      <c r="F122" s="348" t="s">
        <v>419</v>
      </c>
      <c r="G122" s="348" t="s">
        <v>417</v>
      </c>
      <c r="H122" s="348" t="s">
        <v>417</v>
      </c>
      <c r="I122" s="349" t="s">
        <v>417</v>
      </c>
      <c r="J122" s="241"/>
      <c r="K122" s="769"/>
      <c r="L122" s="769"/>
      <c r="M122" s="242"/>
      <c r="N122" s="242"/>
      <c r="O122" s="242"/>
      <c r="P122" s="384"/>
      <c r="Q122" s="384"/>
      <c r="R122" s="384"/>
      <c r="S122" s="384"/>
      <c r="T122" s="384"/>
      <c r="U122" s="242"/>
    </row>
    <row r="123" spans="1:26" ht="31.5" customHeight="1" x14ac:dyDescent="0.15">
      <c r="A123" s="347" t="s">
        <v>419</v>
      </c>
      <c r="B123" s="348" t="s">
        <v>419</v>
      </c>
      <c r="C123" s="348" t="s">
        <v>419</v>
      </c>
      <c r="D123" s="348" t="s">
        <v>419</v>
      </c>
      <c r="E123" s="348" t="s">
        <v>419</v>
      </c>
      <c r="F123" s="348" t="s">
        <v>419</v>
      </c>
      <c r="G123" s="348" t="s">
        <v>417</v>
      </c>
      <c r="H123" s="348" t="s">
        <v>417</v>
      </c>
      <c r="I123" s="349" t="s">
        <v>417</v>
      </c>
      <c r="J123" s="352"/>
      <c r="K123" s="894" t="s">
        <v>600</v>
      </c>
      <c r="L123" s="894"/>
      <c r="M123" s="894"/>
      <c r="N123" s="894"/>
      <c r="O123" s="894"/>
      <c r="P123" s="894"/>
      <c r="Q123" s="353"/>
      <c r="R123" s="353"/>
      <c r="S123" s="353"/>
      <c r="T123" s="242"/>
      <c r="U123" s="242"/>
    </row>
    <row r="124" spans="1:26" ht="20.25" customHeight="1" x14ac:dyDescent="0.15">
      <c r="A124" s="347" t="s">
        <v>419</v>
      </c>
      <c r="B124" s="348" t="s">
        <v>419</v>
      </c>
      <c r="C124" s="348" t="s">
        <v>419</v>
      </c>
      <c r="D124" s="348" t="s">
        <v>419</v>
      </c>
      <c r="E124" s="348" t="s">
        <v>419</v>
      </c>
      <c r="F124" s="348" t="s">
        <v>419</v>
      </c>
      <c r="G124" s="348" t="s">
        <v>417</v>
      </c>
      <c r="H124" s="348" t="s">
        <v>417</v>
      </c>
      <c r="I124" s="349" t="s">
        <v>417</v>
      </c>
      <c r="J124" s="352"/>
      <c r="K124" s="254" t="s">
        <v>503</v>
      </c>
      <c r="L124" s="353"/>
      <c r="M124" s="353"/>
      <c r="N124" s="353"/>
      <c r="O124" s="353"/>
      <c r="P124" s="353"/>
      <c r="Q124" s="353"/>
      <c r="R124" s="353"/>
      <c r="S124" s="353"/>
      <c r="T124" s="353"/>
      <c r="U124" s="242"/>
    </row>
    <row r="125" spans="1:26" ht="20.25" customHeight="1" x14ac:dyDescent="0.15">
      <c r="A125" s="347" t="s">
        <v>419</v>
      </c>
      <c r="B125" s="348" t="s">
        <v>419</v>
      </c>
      <c r="C125" s="348" t="s">
        <v>419</v>
      </c>
      <c r="D125" s="348" t="s">
        <v>419</v>
      </c>
      <c r="E125" s="348" t="s">
        <v>419</v>
      </c>
      <c r="F125" s="348" t="s">
        <v>419</v>
      </c>
      <c r="G125" s="348" t="s">
        <v>417</v>
      </c>
      <c r="H125" s="348" t="s">
        <v>417</v>
      </c>
      <c r="I125" s="349" t="s">
        <v>417</v>
      </c>
      <c r="J125" s="352"/>
      <c r="K125" s="254" t="s">
        <v>601</v>
      </c>
      <c r="L125" s="353"/>
      <c r="M125" s="353"/>
      <c r="N125" s="353"/>
      <c r="O125" s="353"/>
      <c r="P125" s="353"/>
      <c r="Q125" s="353"/>
      <c r="R125" s="353"/>
      <c r="S125" s="353"/>
      <c r="T125" s="353"/>
      <c r="U125" s="242"/>
    </row>
    <row r="126" spans="1:26" ht="20.25" customHeight="1" x14ac:dyDescent="0.15">
      <c r="A126" s="347" t="s">
        <v>419</v>
      </c>
      <c r="B126" s="348" t="s">
        <v>419</v>
      </c>
      <c r="C126" s="348" t="s">
        <v>419</v>
      </c>
      <c r="D126" s="348" t="s">
        <v>419</v>
      </c>
      <c r="E126" s="348" t="s">
        <v>419</v>
      </c>
      <c r="F126" s="348" t="s">
        <v>419</v>
      </c>
      <c r="G126" s="348" t="s">
        <v>417</v>
      </c>
      <c r="H126" s="348" t="s">
        <v>417</v>
      </c>
      <c r="I126" s="349" t="s">
        <v>417</v>
      </c>
      <c r="J126" s="350"/>
      <c r="K126" s="254" t="s">
        <v>602</v>
      </c>
      <c r="L126" s="350"/>
      <c r="M126" s="350"/>
      <c r="N126" s="350"/>
      <c r="O126" s="350"/>
      <c r="P126" s="350"/>
      <c r="Q126" s="350"/>
      <c r="R126" s="350"/>
      <c r="S126" s="350"/>
      <c r="T126" s="350"/>
      <c r="U126" s="242"/>
    </row>
    <row r="127" spans="1:26" s="240" customFormat="1" ht="20.25" hidden="1" customHeight="1" x14ac:dyDescent="0.15">
      <c r="A127" s="359" t="s">
        <v>419</v>
      </c>
      <c r="B127" s="354" t="s">
        <v>419</v>
      </c>
      <c r="C127" s="354" t="s">
        <v>419</v>
      </c>
      <c r="D127" s="354" t="s">
        <v>419</v>
      </c>
      <c r="E127" s="354" t="s">
        <v>419</v>
      </c>
      <c r="F127" s="354" t="s">
        <v>419</v>
      </c>
      <c r="G127" s="354" t="s">
        <v>418</v>
      </c>
      <c r="H127" s="354" t="s">
        <v>418</v>
      </c>
      <c r="I127" s="354" t="s">
        <v>418</v>
      </c>
      <c r="J127" s="360"/>
      <c r="K127" s="357" t="s">
        <v>603</v>
      </c>
      <c r="L127" s="360"/>
      <c r="M127" s="360"/>
      <c r="N127" s="360"/>
      <c r="O127" s="360"/>
      <c r="P127" s="360"/>
      <c r="Q127" s="360"/>
      <c r="R127" s="360"/>
      <c r="S127" s="360"/>
      <c r="T127" s="360"/>
    </row>
    <row r="128" spans="1:26" s="240" customFormat="1" ht="20.25" hidden="1" customHeight="1" x14ac:dyDescent="0.15">
      <c r="A128" s="359" t="s">
        <v>419</v>
      </c>
      <c r="B128" s="354" t="s">
        <v>419</v>
      </c>
      <c r="C128" s="354" t="s">
        <v>419</v>
      </c>
      <c r="D128" s="354" t="s">
        <v>419</v>
      </c>
      <c r="E128" s="354" t="s">
        <v>419</v>
      </c>
      <c r="F128" s="354" t="s">
        <v>419</v>
      </c>
      <c r="G128" s="354" t="s">
        <v>418</v>
      </c>
      <c r="H128" s="354" t="s">
        <v>418</v>
      </c>
      <c r="I128" s="354" t="s">
        <v>418</v>
      </c>
      <c r="J128" s="360"/>
      <c r="K128" s="357" t="s">
        <v>604</v>
      </c>
      <c r="L128" s="360"/>
      <c r="M128" s="360"/>
      <c r="N128" s="360"/>
      <c r="O128" s="360"/>
      <c r="P128" s="360"/>
      <c r="Q128" s="360"/>
      <c r="R128" s="360"/>
      <c r="S128" s="360"/>
      <c r="T128" s="360"/>
    </row>
    <row r="129" spans="1:21" s="240" customFormat="1" ht="20.25" hidden="1" customHeight="1" x14ac:dyDescent="0.15">
      <c r="A129" s="359" t="s">
        <v>419</v>
      </c>
      <c r="B129" s="354" t="s">
        <v>419</v>
      </c>
      <c r="C129" s="354" t="s">
        <v>419</v>
      </c>
      <c r="D129" s="354" t="s">
        <v>419</v>
      </c>
      <c r="E129" s="354" t="s">
        <v>419</v>
      </c>
      <c r="F129" s="354" t="s">
        <v>419</v>
      </c>
      <c r="G129" s="354" t="s">
        <v>418</v>
      </c>
      <c r="H129" s="354" t="s">
        <v>418</v>
      </c>
      <c r="I129" s="354" t="s">
        <v>418</v>
      </c>
      <c r="J129" s="360"/>
      <c r="K129" s="357" t="s">
        <v>605</v>
      </c>
      <c r="L129" s="360"/>
      <c r="M129" s="360"/>
      <c r="N129" s="360"/>
      <c r="O129" s="360"/>
      <c r="P129" s="360"/>
      <c r="Q129" s="360"/>
      <c r="R129" s="360"/>
      <c r="S129" s="360"/>
      <c r="T129" s="360"/>
    </row>
    <row r="130" spans="1:21" ht="50.25" customHeight="1" x14ac:dyDescent="0.15">
      <c r="A130" s="347" t="s">
        <v>419</v>
      </c>
      <c r="B130" s="348" t="s">
        <v>419</v>
      </c>
      <c r="C130" s="348" t="s">
        <v>419</v>
      </c>
      <c r="D130" s="348" t="s">
        <v>419</v>
      </c>
      <c r="E130" s="348" t="s">
        <v>419</v>
      </c>
      <c r="F130" s="348" t="s">
        <v>419</v>
      </c>
      <c r="G130" s="348" t="s">
        <v>416</v>
      </c>
      <c r="H130" s="348" t="s">
        <v>416</v>
      </c>
      <c r="I130" s="349" t="s">
        <v>416</v>
      </c>
      <c r="J130" s="350"/>
      <c r="K130" s="892" t="s">
        <v>606</v>
      </c>
      <c r="L130" s="892"/>
      <c r="M130" s="892"/>
      <c r="N130" s="892"/>
      <c r="O130" s="892"/>
      <c r="P130" s="892"/>
      <c r="Q130" s="892"/>
      <c r="R130" s="892"/>
      <c r="S130" s="892"/>
      <c r="T130" s="892"/>
      <c r="U130" s="242"/>
    </row>
    <row r="131" spans="1:21" ht="21" hidden="1" customHeight="1" x14ac:dyDescent="0.15">
      <c r="A131" s="347" t="s">
        <v>419</v>
      </c>
      <c r="B131" s="348" t="s">
        <v>419</v>
      </c>
      <c r="C131" s="348" t="s">
        <v>419</v>
      </c>
      <c r="D131" s="348" t="s">
        <v>419</v>
      </c>
      <c r="E131" s="348" t="s">
        <v>419</v>
      </c>
      <c r="F131" s="348" t="s">
        <v>419</v>
      </c>
      <c r="G131" s="348" t="s">
        <v>416</v>
      </c>
      <c r="H131" s="348" t="s">
        <v>418</v>
      </c>
      <c r="I131" s="349" t="s">
        <v>416</v>
      </c>
      <c r="J131" s="350"/>
      <c r="K131" s="892" t="s">
        <v>514</v>
      </c>
      <c r="L131" s="892"/>
      <c r="M131" s="892"/>
      <c r="N131" s="892"/>
      <c r="O131" s="892"/>
      <c r="P131" s="892"/>
      <c r="Q131" s="242"/>
      <c r="R131" s="242"/>
      <c r="S131" s="242"/>
      <c r="T131" s="242"/>
      <c r="U131" s="242"/>
    </row>
    <row r="132" spans="1:21" s="240" customFormat="1" ht="20.25" hidden="1" customHeight="1" x14ac:dyDescent="0.15">
      <c r="A132" s="359" t="s">
        <v>419</v>
      </c>
      <c r="B132" s="354" t="s">
        <v>419</v>
      </c>
      <c r="C132" s="354" t="s">
        <v>419</v>
      </c>
      <c r="D132" s="354" t="s">
        <v>419</v>
      </c>
      <c r="E132" s="354" t="s">
        <v>419</v>
      </c>
      <c r="F132" s="354" t="s">
        <v>419</v>
      </c>
      <c r="G132" s="354" t="s">
        <v>418</v>
      </c>
      <c r="H132" s="354" t="s">
        <v>418</v>
      </c>
      <c r="I132" s="354" t="s">
        <v>418</v>
      </c>
      <c r="J132" s="360"/>
      <c r="K132" s="357" t="s">
        <v>607</v>
      </c>
      <c r="L132" s="360"/>
      <c r="M132" s="360"/>
      <c r="N132" s="360"/>
      <c r="O132" s="360"/>
      <c r="P132" s="360"/>
      <c r="Q132" s="360"/>
      <c r="R132" s="360"/>
      <c r="S132" s="360"/>
      <c r="T132" s="360"/>
    </row>
    <row r="133" spans="1:21" ht="20.25" customHeight="1" x14ac:dyDescent="0.15">
      <c r="A133" s="347" t="s">
        <v>419</v>
      </c>
      <c r="B133" s="348" t="s">
        <v>419</v>
      </c>
      <c r="C133" s="348" t="s">
        <v>419</v>
      </c>
      <c r="D133" s="348" t="s">
        <v>419</v>
      </c>
      <c r="E133" s="348" t="s">
        <v>419</v>
      </c>
      <c r="F133" s="348" t="s">
        <v>419</v>
      </c>
      <c r="G133" s="348" t="s">
        <v>416</v>
      </c>
      <c r="H133" s="348" t="s">
        <v>416</v>
      </c>
      <c r="I133" s="348" t="s">
        <v>416</v>
      </c>
      <c r="J133" s="350"/>
      <c r="K133" s="254" t="s">
        <v>608</v>
      </c>
      <c r="L133" s="350"/>
      <c r="M133" s="350"/>
      <c r="N133" s="350"/>
      <c r="O133" s="350"/>
      <c r="P133" s="350"/>
      <c r="Q133" s="350"/>
      <c r="R133" s="350"/>
      <c r="S133" s="350"/>
      <c r="T133" s="350"/>
      <c r="U133" s="242"/>
    </row>
    <row r="134" spans="1:21" ht="20.25" customHeight="1" x14ac:dyDescent="0.15">
      <c r="A134" s="347" t="s">
        <v>419</v>
      </c>
      <c r="B134" s="348" t="s">
        <v>419</v>
      </c>
      <c r="C134" s="348" t="s">
        <v>419</v>
      </c>
      <c r="D134" s="348" t="s">
        <v>419</v>
      </c>
      <c r="E134" s="348" t="s">
        <v>419</v>
      </c>
      <c r="F134" s="348" t="s">
        <v>419</v>
      </c>
      <c r="G134" s="348" t="s">
        <v>416</v>
      </c>
      <c r="H134" s="348" t="s">
        <v>416</v>
      </c>
      <c r="I134" s="348" t="s">
        <v>416</v>
      </c>
      <c r="J134" s="350"/>
      <c r="K134" s="254" t="s">
        <v>609</v>
      </c>
      <c r="L134" s="350"/>
      <c r="M134" s="350"/>
      <c r="N134" s="350"/>
      <c r="O134" s="350"/>
      <c r="P134" s="350"/>
      <c r="Q134" s="350"/>
      <c r="R134" s="350"/>
      <c r="S134" s="350"/>
      <c r="T134" s="350"/>
      <c r="U134" s="242"/>
    </row>
    <row r="135" spans="1:21" s="240" customFormat="1" ht="20.25" hidden="1" customHeight="1" x14ac:dyDescent="0.15">
      <c r="A135" s="359" t="s">
        <v>419</v>
      </c>
      <c r="B135" s="354" t="s">
        <v>419</v>
      </c>
      <c r="C135" s="354" t="s">
        <v>419</v>
      </c>
      <c r="D135" s="354" t="s">
        <v>419</v>
      </c>
      <c r="E135" s="354" t="s">
        <v>419</v>
      </c>
      <c r="F135" s="354" t="s">
        <v>419</v>
      </c>
      <c r="G135" s="354" t="s">
        <v>418</v>
      </c>
      <c r="H135" s="354" t="s">
        <v>418</v>
      </c>
      <c r="I135" s="354" t="s">
        <v>418</v>
      </c>
      <c r="J135" s="360"/>
      <c r="K135" s="357" t="s">
        <v>610</v>
      </c>
      <c r="L135" s="360"/>
      <c r="M135" s="360"/>
      <c r="N135" s="360"/>
      <c r="O135" s="360"/>
      <c r="P135" s="360"/>
      <c r="Q135" s="360"/>
      <c r="R135" s="360"/>
      <c r="S135" s="360"/>
      <c r="T135" s="360"/>
    </row>
    <row r="136" spans="1:21" s="240" customFormat="1" ht="20.25" hidden="1" customHeight="1" x14ac:dyDescent="0.15">
      <c r="A136" s="359" t="s">
        <v>419</v>
      </c>
      <c r="B136" s="354" t="s">
        <v>419</v>
      </c>
      <c r="C136" s="354" t="s">
        <v>419</v>
      </c>
      <c r="D136" s="354" t="s">
        <v>419</v>
      </c>
      <c r="E136" s="354" t="s">
        <v>419</v>
      </c>
      <c r="F136" s="354" t="s">
        <v>419</v>
      </c>
      <c r="G136" s="354" t="s">
        <v>418</v>
      </c>
      <c r="H136" s="354" t="s">
        <v>418</v>
      </c>
      <c r="I136" s="354" t="s">
        <v>418</v>
      </c>
      <c r="J136" s="360"/>
      <c r="K136" s="357" t="s">
        <v>611</v>
      </c>
      <c r="L136" s="360"/>
      <c r="M136" s="360"/>
      <c r="N136" s="360"/>
      <c r="O136" s="360"/>
      <c r="P136" s="360"/>
      <c r="Q136" s="360"/>
      <c r="R136" s="360"/>
      <c r="S136" s="360"/>
      <c r="T136" s="360"/>
    </row>
    <row r="137" spans="1:21" s="240" customFormat="1" ht="20.25" hidden="1" customHeight="1" x14ac:dyDescent="0.15">
      <c r="A137" s="359" t="s">
        <v>419</v>
      </c>
      <c r="B137" s="354" t="s">
        <v>419</v>
      </c>
      <c r="C137" s="354" t="s">
        <v>419</v>
      </c>
      <c r="D137" s="354" t="s">
        <v>419</v>
      </c>
      <c r="E137" s="354" t="s">
        <v>419</v>
      </c>
      <c r="F137" s="354" t="s">
        <v>419</v>
      </c>
      <c r="G137" s="354" t="s">
        <v>418</v>
      </c>
      <c r="H137" s="354" t="s">
        <v>418</v>
      </c>
      <c r="I137" s="354" t="s">
        <v>418</v>
      </c>
      <c r="J137" s="360"/>
      <c r="K137" s="357" t="s">
        <v>612</v>
      </c>
      <c r="L137" s="360"/>
      <c r="M137" s="360"/>
      <c r="N137" s="360"/>
      <c r="O137" s="360"/>
      <c r="P137" s="360"/>
      <c r="Q137" s="360"/>
      <c r="R137" s="360"/>
      <c r="S137" s="360"/>
      <c r="T137" s="360"/>
    </row>
    <row r="138" spans="1:21" s="240" customFormat="1" ht="20.25" hidden="1" customHeight="1" x14ac:dyDescent="0.15">
      <c r="A138" s="359" t="s">
        <v>419</v>
      </c>
      <c r="B138" s="354" t="s">
        <v>419</v>
      </c>
      <c r="C138" s="354" t="s">
        <v>419</v>
      </c>
      <c r="D138" s="354" t="s">
        <v>419</v>
      </c>
      <c r="E138" s="354" t="s">
        <v>419</v>
      </c>
      <c r="F138" s="354" t="s">
        <v>419</v>
      </c>
      <c r="G138" s="354" t="s">
        <v>418</v>
      </c>
      <c r="H138" s="354" t="s">
        <v>418</v>
      </c>
      <c r="I138" s="354" t="s">
        <v>418</v>
      </c>
      <c r="J138" s="360"/>
      <c r="K138" s="357" t="s">
        <v>613</v>
      </c>
      <c r="L138" s="360"/>
      <c r="M138" s="360"/>
      <c r="N138" s="360"/>
      <c r="O138" s="360"/>
      <c r="P138" s="360"/>
      <c r="Q138" s="360"/>
      <c r="R138" s="360"/>
      <c r="S138" s="360"/>
      <c r="T138" s="360"/>
    </row>
    <row r="139" spans="1:21" s="240" customFormat="1" ht="45" hidden="1" customHeight="1" x14ac:dyDescent="0.15">
      <c r="A139" s="359" t="s">
        <v>419</v>
      </c>
      <c r="B139" s="354" t="s">
        <v>419</v>
      </c>
      <c r="C139" s="354" t="s">
        <v>419</v>
      </c>
      <c r="D139" s="354" t="s">
        <v>419</v>
      </c>
      <c r="E139" s="354" t="s">
        <v>419</v>
      </c>
      <c r="F139" s="354" t="s">
        <v>419</v>
      </c>
      <c r="G139" s="354" t="s">
        <v>418</v>
      </c>
      <c r="H139" s="354" t="s">
        <v>418</v>
      </c>
      <c r="I139" s="354" t="s">
        <v>418</v>
      </c>
      <c r="J139" s="360"/>
      <c r="K139" s="893" t="s">
        <v>614</v>
      </c>
      <c r="L139" s="893"/>
      <c r="M139" s="893"/>
      <c r="N139" s="893"/>
      <c r="O139" s="893"/>
      <c r="P139" s="893"/>
      <c r="Q139" s="893"/>
      <c r="R139" s="893"/>
      <c r="S139" s="360"/>
      <c r="T139" s="360"/>
    </row>
    <row r="140" spans="1:21" ht="20.25" hidden="1" customHeight="1" x14ac:dyDescent="0.15">
      <c r="A140" s="347" t="s">
        <v>419</v>
      </c>
      <c r="B140" s="348" t="s">
        <v>419</v>
      </c>
      <c r="C140" s="348" t="s">
        <v>419</v>
      </c>
      <c r="D140" s="348" t="s">
        <v>419</v>
      </c>
      <c r="E140" s="348" t="s">
        <v>419</v>
      </c>
      <c r="F140" s="348" t="s">
        <v>419</v>
      </c>
      <c r="G140" s="348" t="s">
        <v>418</v>
      </c>
      <c r="H140" s="348" t="s">
        <v>418</v>
      </c>
      <c r="I140" s="349" t="s">
        <v>416</v>
      </c>
      <c r="J140" s="350"/>
      <c r="K140" s="254" t="s">
        <v>615</v>
      </c>
      <c r="L140" s="350"/>
      <c r="M140" s="350"/>
      <c r="N140" s="350"/>
      <c r="O140" s="254"/>
      <c r="P140" s="254"/>
      <c r="Q140" s="350"/>
      <c r="R140" s="350"/>
      <c r="S140" s="350"/>
      <c r="T140" s="350"/>
      <c r="U140" s="242"/>
    </row>
    <row r="141" spans="1:21" s="363" customFormat="1" ht="19.5" customHeight="1" x14ac:dyDescent="0.4">
      <c r="A141" s="347" t="s">
        <v>419</v>
      </c>
      <c r="B141" s="348" t="s">
        <v>419</v>
      </c>
      <c r="C141" s="348" t="s">
        <v>419</v>
      </c>
      <c r="D141" s="348" t="s">
        <v>419</v>
      </c>
      <c r="E141" s="348" t="s">
        <v>419</v>
      </c>
      <c r="F141" s="348" t="s">
        <v>419</v>
      </c>
      <c r="G141" s="348" t="s">
        <v>418</v>
      </c>
      <c r="H141" s="348" t="s">
        <v>416</v>
      </c>
      <c r="I141" s="349" t="s">
        <v>418</v>
      </c>
      <c r="J141" s="361"/>
      <c r="K141" s="254" t="s">
        <v>616</v>
      </c>
      <c r="L141" s="362"/>
      <c r="M141" s="362"/>
      <c r="N141" s="362"/>
      <c r="O141" s="362"/>
      <c r="P141" s="362"/>
      <c r="Q141" s="362"/>
      <c r="R141" s="362"/>
      <c r="S141" s="362"/>
      <c r="T141" s="362"/>
      <c r="U141" s="362"/>
    </row>
    <row r="142" spans="1:21" s="363" customFormat="1" ht="19.5" customHeight="1" x14ac:dyDescent="0.4">
      <c r="A142" s="347" t="s">
        <v>419</v>
      </c>
      <c r="B142" s="348" t="s">
        <v>419</v>
      </c>
      <c r="C142" s="348" t="s">
        <v>419</v>
      </c>
      <c r="D142" s="348" t="s">
        <v>419</v>
      </c>
      <c r="E142" s="348" t="s">
        <v>419</v>
      </c>
      <c r="F142" s="348" t="s">
        <v>419</v>
      </c>
      <c r="G142" s="348" t="s">
        <v>418</v>
      </c>
      <c r="H142" s="348" t="s">
        <v>416</v>
      </c>
      <c r="I142" s="349" t="s">
        <v>416</v>
      </c>
      <c r="J142" s="361"/>
      <c r="K142" s="254" t="s">
        <v>617</v>
      </c>
      <c r="L142" s="362"/>
      <c r="M142" s="362"/>
      <c r="N142" s="362"/>
      <c r="O142" s="362"/>
      <c r="P142" s="362"/>
      <c r="Q142" s="362"/>
      <c r="R142" s="362"/>
      <c r="S142" s="362"/>
      <c r="T142" s="362"/>
      <c r="U142" s="362"/>
    </row>
    <row r="143" spans="1:21" s="363" customFormat="1" ht="19.5" customHeight="1" x14ac:dyDescent="0.4">
      <c r="A143" s="347" t="s">
        <v>419</v>
      </c>
      <c r="B143" s="348" t="s">
        <v>419</v>
      </c>
      <c r="C143" s="348" t="s">
        <v>419</v>
      </c>
      <c r="D143" s="348" t="s">
        <v>419</v>
      </c>
      <c r="E143" s="348" t="s">
        <v>419</v>
      </c>
      <c r="F143" s="348" t="s">
        <v>419</v>
      </c>
      <c r="G143" s="348" t="s">
        <v>418</v>
      </c>
      <c r="H143" s="348" t="s">
        <v>416</v>
      </c>
      <c r="I143" s="349" t="s">
        <v>416</v>
      </c>
      <c r="J143" s="361"/>
      <c r="K143" s="254" t="s">
        <v>618</v>
      </c>
      <c r="L143" s="362"/>
      <c r="M143" s="362"/>
      <c r="N143" s="362"/>
      <c r="O143" s="362"/>
      <c r="P143" s="362"/>
      <c r="Q143" s="362"/>
      <c r="R143" s="362"/>
      <c r="S143" s="362"/>
      <c r="T143" s="300"/>
      <c r="U143" s="362"/>
    </row>
    <row r="144" spans="1:21" s="363" customFormat="1" ht="19.5" hidden="1" customHeight="1" x14ac:dyDescent="0.4">
      <c r="A144" s="347" t="s">
        <v>419</v>
      </c>
      <c r="B144" s="348" t="s">
        <v>419</v>
      </c>
      <c r="C144" s="348" t="s">
        <v>419</v>
      </c>
      <c r="D144" s="348" t="s">
        <v>419</v>
      </c>
      <c r="E144" s="348" t="s">
        <v>419</v>
      </c>
      <c r="F144" s="348" t="s">
        <v>419</v>
      </c>
      <c r="G144" s="348" t="s">
        <v>416</v>
      </c>
      <c r="H144" s="348" t="s">
        <v>418</v>
      </c>
      <c r="I144" s="349" t="s">
        <v>418</v>
      </c>
      <c r="J144" s="361"/>
      <c r="K144" s="254" t="s">
        <v>619</v>
      </c>
      <c r="L144" s="362"/>
      <c r="M144" s="362"/>
      <c r="N144" s="362"/>
      <c r="O144" s="362"/>
      <c r="P144" s="362"/>
      <c r="Q144" s="362"/>
      <c r="R144" s="362"/>
      <c r="S144" s="362"/>
      <c r="T144" s="300"/>
      <c r="U144" s="362"/>
    </row>
    <row r="145" spans="1:21" s="366" customFormat="1" ht="19.5" hidden="1" customHeight="1" x14ac:dyDescent="0.4">
      <c r="A145" s="359" t="s">
        <v>419</v>
      </c>
      <c r="B145" s="354" t="s">
        <v>419</v>
      </c>
      <c r="C145" s="354" t="s">
        <v>419</v>
      </c>
      <c r="D145" s="354" t="s">
        <v>419</v>
      </c>
      <c r="E145" s="354" t="s">
        <v>419</v>
      </c>
      <c r="F145" s="354" t="s">
        <v>419</v>
      </c>
      <c r="G145" s="354" t="s">
        <v>418</v>
      </c>
      <c r="H145" s="354" t="s">
        <v>418</v>
      </c>
      <c r="I145" s="354" t="s">
        <v>418</v>
      </c>
      <c r="J145" s="364"/>
      <c r="K145" s="357" t="s">
        <v>620</v>
      </c>
      <c r="T145" s="367"/>
    </row>
    <row r="146" spans="1:21" s="363" customFormat="1" ht="19.5" customHeight="1" x14ac:dyDescent="0.4">
      <c r="A146" s="347" t="s">
        <v>419</v>
      </c>
      <c r="B146" s="348" t="s">
        <v>419</v>
      </c>
      <c r="C146" s="348" t="s">
        <v>419</v>
      </c>
      <c r="D146" s="348" t="s">
        <v>419</v>
      </c>
      <c r="E146" s="348" t="s">
        <v>419</v>
      </c>
      <c r="F146" s="348" t="s">
        <v>419</v>
      </c>
      <c r="G146" s="348" t="s">
        <v>416</v>
      </c>
      <c r="H146" s="348" t="s">
        <v>416</v>
      </c>
      <c r="I146" s="348" t="s">
        <v>416</v>
      </c>
      <c r="J146" s="361"/>
      <c r="K146" s="254" t="s">
        <v>621</v>
      </c>
      <c r="L146" s="362"/>
      <c r="M146" s="362"/>
      <c r="N146" s="362"/>
      <c r="O146" s="362"/>
      <c r="P146" s="362"/>
      <c r="Q146" s="362"/>
      <c r="R146" s="362"/>
      <c r="S146" s="362"/>
      <c r="T146" s="362"/>
      <c r="U146" s="362"/>
    </row>
    <row r="147" spans="1:21" s="363" customFormat="1" ht="19.5" hidden="1" customHeight="1" x14ac:dyDescent="0.4">
      <c r="A147" s="347" t="s">
        <v>419</v>
      </c>
      <c r="B147" s="348" t="s">
        <v>419</v>
      </c>
      <c r="C147" s="348" t="s">
        <v>419</v>
      </c>
      <c r="D147" s="348" t="s">
        <v>419</v>
      </c>
      <c r="E147" s="348" t="s">
        <v>419</v>
      </c>
      <c r="F147" s="348" t="s">
        <v>419</v>
      </c>
      <c r="G147" s="348" t="s">
        <v>416</v>
      </c>
      <c r="H147" s="348" t="s">
        <v>418</v>
      </c>
      <c r="I147" s="348" t="s">
        <v>418</v>
      </c>
      <c r="J147" s="361"/>
      <c r="K147" s="254" t="s">
        <v>622</v>
      </c>
      <c r="L147" s="362"/>
      <c r="M147" s="362"/>
      <c r="N147" s="362"/>
      <c r="O147" s="362"/>
      <c r="P147" s="362"/>
      <c r="Q147" s="362"/>
      <c r="R147" s="362"/>
      <c r="S147" s="362"/>
      <c r="T147" s="362"/>
      <c r="U147" s="362"/>
    </row>
    <row r="148" spans="1:21" s="363" customFormat="1" ht="20.25" hidden="1" customHeight="1" x14ac:dyDescent="0.4">
      <c r="A148" s="347" t="s">
        <v>419</v>
      </c>
      <c r="B148" s="348" t="s">
        <v>419</v>
      </c>
      <c r="C148" s="348" t="s">
        <v>419</v>
      </c>
      <c r="D148" s="348" t="s">
        <v>419</v>
      </c>
      <c r="E148" s="348" t="s">
        <v>419</v>
      </c>
      <c r="F148" s="348" t="s">
        <v>419</v>
      </c>
      <c r="G148" s="348" t="s">
        <v>416</v>
      </c>
      <c r="H148" s="348" t="s">
        <v>418</v>
      </c>
      <c r="I148" s="348" t="s">
        <v>418</v>
      </c>
      <c r="J148" s="361"/>
      <c r="K148" s="254" t="s">
        <v>623</v>
      </c>
      <c r="L148" s="362"/>
      <c r="M148" s="362"/>
      <c r="N148" s="362"/>
      <c r="O148" s="362"/>
      <c r="P148" s="362"/>
      <c r="Q148" s="362"/>
      <c r="R148" s="362"/>
      <c r="S148" s="362"/>
      <c r="T148" s="362"/>
      <c r="U148" s="362"/>
    </row>
    <row r="149" spans="1:21" ht="20.25" customHeight="1" x14ac:dyDescent="0.15">
      <c r="A149" s="347" t="s">
        <v>419</v>
      </c>
      <c r="B149" s="348" t="s">
        <v>419</v>
      </c>
      <c r="C149" s="348" t="s">
        <v>419</v>
      </c>
      <c r="D149" s="348" t="s">
        <v>419</v>
      </c>
      <c r="E149" s="348" t="s">
        <v>419</v>
      </c>
      <c r="F149" s="348" t="s">
        <v>419</v>
      </c>
      <c r="G149" s="348" t="s">
        <v>416</v>
      </c>
      <c r="H149" s="348" t="s">
        <v>416</v>
      </c>
      <c r="I149" s="348" t="s">
        <v>416</v>
      </c>
      <c r="J149" s="242"/>
      <c r="K149" s="254" t="s">
        <v>624</v>
      </c>
      <c r="L149" s="350"/>
      <c r="M149" s="350"/>
      <c r="N149" s="350"/>
      <c r="O149" s="350"/>
      <c r="P149" s="350"/>
      <c r="Q149" s="350"/>
      <c r="R149" s="350"/>
      <c r="S149" s="350"/>
      <c r="T149" s="350"/>
      <c r="U149" s="242"/>
    </row>
    <row r="150" spans="1:21" ht="19.5" customHeight="1" x14ac:dyDescent="0.15">
      <c r="A150" s="347" t="s">
        <v>419</v>
      </c>
      <c r="B150" s="348" t="s">
        <v>419</v>
      </c>
      <c r="C150" s="348" t="s">
        <v>419</v>
      </c>
      <c r="D150" s="348" t="s">
        <v>419</v>
      </c>
      <c r="E150" s="348" t="s">
        <v>419</v>
      </c>
      <c r="F150" s="348" t="s">
        <v>419</v>
      </c>
      <c r="G150" s="348" t="s">
        <v>416</v>
      </c>
      <c r="H150" s="348" t="s">
        <v>416</v>
      </c>
      <c r="I150" s="348" t="s">
        <v>416</v>
      </c>
      <c r="J150" s="242"/>
      <c r="K150" s="254" t="s">
        <v>625</v>
      </c>
      <c r="L150" s="350"/>
      <c r="M150" s="350"/>
      <c r="N150" s="350"/>
      <c r="O150" s="350"/>
      <c r="P150" s="350"/>
      <c r="Q150" s="350"/>
      <c r="R150" s="350"/>
      <c r="S150" s="350"/>
      <c r="T150" s="350"/>
      <c r="U150" s="242"/>
    </row>
    <row r="151" spans="1:21" s="371" customFormat="1" ht="20.25" hidden="1" customHeight="1" x14ac:dyDescent="0.4">
      <c r="A151" s="368" t="s">
        <v>419</v>
      </c>
      <c r="B151" s="369" t="s">
        <v>419</v>
      </c>
      <c r="C151" s="369" t="s">
        <v>419</v>
      </c>
      <c r="D151" s="369" t="s">
        <v>419</v>
      </c>
      <c r="E151" s="369" t="s">
        <v>419</v>
      </c>
      <c r="F151" s="369" t="s">
        <v>419</v>
      </c>
      <c r="G151" s="369" t="s">
        <v>418</v>
      </c>
      <c r="H151" s="369" t="s">
        <v>418</v>
      </c>
      <c r="I151" s="370" t="s">
        <v>416</v>
      </c>
      <c r="J151" s="279"/>
      <c r="K151" s="892" t="s">
        <v>626</v>
      </c>
      <c r="L151" s="892"/>
      <c r="M151" s="892"/>
      <c r="N151" s="892"/>
      <c r="O151" s="892"/>
      <c r="P151" s="892"/>
      <c r="Q151" s="279"/>
      <c r="R151" s="279"/>
      <c r="S151" s="279"/>
      <c r="T151" s="279"/>
      <c r="U151" s="279"/>
    </row>
    <row r="152" spans="1:21" s="371" customFormat="1" ht="20.25" customHeight="1" x14ac:dyDescent="0.4">
      <c r="A152" s="368" t="s">
        <v>419</v>
      </c>
      <c r="B152" s="369" t="s">
        <v>419</v>
      </c>
      <c r="C152" s="369" t="s">
        <v>419</v>
      </c>
      <c r="D152" s="369" t="s">
        <v>419</v>
      </c>
      <c r="E152" s="369" t="s">
        <v>419</v>
      </c>
      <c r="F152" s="369" t="s">
        <v>419</v>
      </c>
      <c r="G152" s="369" t="s">
        <v>418</v>
      </c>
      <c r="H152" s="369" t="s">
        <v>416</v>
      </c>
      <c r="I152" s="369" t="s">
        <v>418</v>
      </c>
      <c r="J152" s="279"/>
      <c r="K152" s="254" t="s">
        <v>627</v>
      </c>
      <c r="L152" s="362"/>
      <c r="M152" s="362"/>
      <c r="N152" s="362"/>
      <c r="O152" s="279"/>
      <c r="P152" s="279"/>
      <c r="Q152" s="279"/>
      <c r="R152" s="279"/>
      <c r="S152" s="279"/>
      <c r="T152" s="279"/>
      <c r="U152" s="279"/>
    </row>
    <row r="153" spans="1:21" s="371" customFormat="1" ht="20.25" hidden="1" customHeight="1" x14ac:dyDescent="0.4">
      <c r="A153" s="368" t="s">
        <v>419</v>
      </c>
      <c r="B153" s="369" t="s">
        <v>419</v>
      </c>
      <c r="C153" s="369" t="s">
        <v>419</v>
      </c>
      <c r="D153" s="369" t="s">
        <v>419</v>
      </c>
      <c r="E153" s="369" t="s">
        <v>419</v>
      </c>
      <c r="F153" s="369" t="s">
        <v>419</v>
      </c>
      <c r="G153" s="369" t="s">
        <v>418</v>
      </c>
      <c r="H153" s="369" t="s">
        <v>418</v>
      </c>
      <c r="I153" s="370" t="s">
        <v>416</v>
      </c>
      <c r="J153" s="279"/>
      <c r="K153" s="254" t="s">
        <v>628</v>
      </c>
      <c r="L153" s="362"/>
      <c r="M153" s="362"/>
      <c r="N153" s="362"/>
      <c r="O153" s="279"/>
      <c r="P153" s="279"/>
      <c r="Q153" s="279"/>
      <c r="R153" s="279"/>
      <c r="S153" s="279"/>
      <c r="T153" s="279"/>
      <c r="U153" s="279"/>
    </row>
    <row r="154" spans="1:21" s="371" customFormat="1" ht="20.25" hidden="1" customHeight="1" x14ac:dyDescent="0.4">
      <c r="A154" s="368" t="s">
        <v>419</v>
      </c>
      <c r="B154" s="369" t="s">
        <v>419</v>
      </c>
      <c r="C154" s="369" t="s">
        <v>419</v>
      </c>
      <c r="D154" s="369" t="s">
        <v>419</v>
      </c>
      <c r="E154" s="369" t="s">
        <v>419</v>
      </c>
      <c r="F154" s="369" t="s">
        <v>419</v>
      </c>
      <c r="G154" s="369" t="s">
        <v>418</v>
      </c>
      <c r="H154" s="369" t="s">
        <v>418</v>
      </c>
      <c r="I154" s="370" t="s">
        <v>416</v>
      </c>
      <c r="J154" s="279"/>
      <c r="K154" s="254" t="s">
        <v>629</v>
      </c>
      <c r="L154" s="362"/>
      <c r="M154" s="362"/>
      <c r="N154" s="362"/>
      <c r="O154" s="279"/>
      <c r="P154" s="279"/>
      <c r="Q154" s="279"/>
      <c r="R154" s="279"/>
      <c r="S154" s="279"/>
      <c r="T154" s="279"/>
      <c r="U154" s="279"/>
    </row>
    <row r="155" spans="1:21" s="371" customFormat="1" ht="20.25" customHeight="1" x14ac:dyDescent="0.4">
      <c r="A155" s="368" t="s">
        <v>419</v>
      </c>
      <c r="B155" s="369" t="s">
        <v>419</v>
      </c>
      <c r="C155" s="369" t="s">
        <v>419</v>
      </c>
      <c r="D155" s="369" t="s">
        <v>419</v>
      </c>
      <c r="E155" s="369" t="s">
        <v>419</v>
      </c>
      <c r="F155" s="369" t="s">
        <v>419</v>
      </c>
      <c r="G155" s="369" t="s">
        <v>418</v>
      </c>
      <c r="H155" s="370" t="s">
        <v>416</v>
      </c>
      <c r="I155" s="370" t="s">
        <v>416</v>
      </c>
      <c r="J155" s="279"/>
      <c r="K155" s="254" t="s">
        <v>630</v>
      </c>
      <c r="L155" s="362"/>
      <c r="M155" s="362"/>
      <c r="N155" s="362"/>
      <c r="O155" s="279"/>
      <c r="P155" s="279"/>
      <c r="Q155" s="279"/>
      <c r="R155" s="279"/>
      <c r="S155" s="279"/>
      <c r="T155" s="279"/>
      <c r="U155" s="279"/>
    </row>
    <row r="156" spans="1:21" s="371" customFormat="1" ht="20.25" hidden="1" customHeight="1" x14ac:dyDescent="0.4">
      <c r="A156" s="368" t="s">
        <v>419</v>
      </c>
      <c r="B156" s="369" t="s">
        <v>419</v>
      </c>
      <c r="C156" s="369" t="s">
        <v>419</v>
      </c>
      <c r="D156" s="369" t="s">
        <v>419</v>
      </c>
      <c r="E156" s="369" t="s">
        <v>419</v>
      </c>
      <c r="F156" s="369" t="s">
        <v>419</v>
      </c>
      <c r="G156" s="369" t="s">
        <v>418</v>
      </c>
      <c r="H156" s="369" t="s">
        <v>418</v>
      </c>
      <c r="I156" s="370" t="s">
        <v>416</v>
      </c>
      <c r="J156" s="279"/>
      <c r="K156" s="892" t="s">
        <v>631</v>
      </c>
      <c r="L156" s="892"/>
      <c r="M156" s="892"/>
      <c r="N156" s="892"/>
      <c r="O156" s="892"/>
      <c r="P156" s="892"/>
      <c r="Q156" s="279"/>
      <c r="R156" s="279"/>
      <c r="S156" s="279"/>
      <c r="T156" s="279"/>
      <c r="U156" s="279"/>
    </row>
    <row r="157" spans="1:21" ht="20.25" customHeight="1" x14ac:dyDescent="0.4">
      <c r="A157" s="347" t="s">
        <v>419</v>
      </c>
      <c r="B157" s="348" t="s">
        <v>419</v>
      </c>
      <c r="C157" s="348" t="s">
        <v>419</v>
      </c>
      <c r="D157" s="348" t="s">
        <v>419</v>
      </c>
      <c r="E157" s="348" t="s">
        <v>419</v>
      </c>
      <c r="F157" s="348" t="s">
        <v>419</v>
      </c>
      <c r="G157" s="348" t="s">
        <v>416</v>
      </c>
      <c r="H157" s="348" t="s">
        <v>416</v>
      </c>
      <c r="I157" s="348" t="s">
        <v>416</v>
      </c>
      <c r="J157" s="241"/>
      <c r="K157" s="892" t="s">
        <v>632</v>
      </c>
      <c r="L157" s="892"/>
      <c r="M157" s="892"/>
      <c r="N157" s="892"/>
      <c r="O157" s="892"/>
      <c r="P157" s="892"/>
      <c r="Q157" s="242"/>
      <c r="R157" s="242"/>
      <c r="S157" s="242"/>
      <c r="T157" s="242"/>
      <c r="U157" s="242"/>
    </row>
    <row r="158" spans="1:21" ht="20.25" customHeight="1" x14ac:dyDescent="0.4">
      <c r="A158" s="347" t="s">
        <v>419</v>
      </c>
      <c r="B158" s="348" t="s">
        <v>419</v>
      </c>
      <c r="C158" s="348" t="s">
        <v>419</v>
      </c>
      <c r="D158" s="348" t="s">
        <v>419</v>
      </c>
      <c r="E158" s="348" t="s">
        <v>419</v>
      </c>
      <c r="F158" s="348" t="s">
        <v>419</v>
      </c>
      <c r="G158" s="348" t="s">
        <v>416</v>
      </c>
      <c r="H158" s="348" t="s">
        <v>416</v>
      </c>
      <c r="I158" s="348" t="s">
        <v>416</v>
      </c>
      <c r="J158" s="241"/>
      <c r="K158" s="892" t="s">
        <v>633</v>
      </c>
      <c r="L158" s="892"/>
      <c r="M158" s="892"/>
      <c r="N158" s="892"/>
      <c r="O158" s="892"/>
      <c r="P158" s="892"/>
      <c r="Q158" s="242"/>
      <c r="R158" s="242"/>
      <c r="S158" s="242"/>
      <c r="T158" s="242"/>
      <c r="U158" s="242"/>
    </row>
    <row r="159" spans="1:21" s="375" customFormat="1" ht="20.25" hidden="1" customHeight="1" x14ac:dyDescent="0.4">
      <c r="A159" s="372" t="s">
        <v>419</v>
      </c>
      <c r="B159" s="373" t="s">
        <v>419</v>
      </c>
      <c r="C159" s="373" t="s">
        <v>419</v>
      </c>
      <c r="D159" s="373" t="s">
        <v>419</v>
      </c>
      <c r="E159" s="373" t="s">
        <v>419</v>
      </c>
      <c r="F159" s="373" t="s">
        <v>419</v>
      </c>
      <c r="G159" s="373" t="s">
        <v>419</v>
      </c>
      <c r="H159" s="373" t="s">
        <v>419</v>
      </c>
      <c r="I159" s="373" t="s">
        <v>419</v>
      </c>
      <c r="K159" s="893" t="s">
        <v>634</v>
      </c>
      <c r="L159" s="893"/>
      <c r="M159" s="893"/>
      <c r="N159" s="893"/>
      <c r="O159" s="893"/>
      <c r="P159" s="893"/>
      <c r="Q159" s="893"/>
      <c r="R159" s="893"/>
      <c r="S159" s="893"/>
      <c r="T159" s="893"/>
    </row>
    <row r="160" spans="1:21" s="346" customFormat="1" ht="20.25" customHeight="1" x14ac:dyDescent="0.15">
      <c r="A160" s="347" t="s">
        <v>419</v>
      </c>
      <c r="B160" s="348" t="s">
        <v>419</v>
      </c>
      <c r="C160" s="348" t="s">
        <v>419</v>
      </c>
      <c r="D160" s="348" t="s">
        <v>419</v>
      </c>
      <c r="E160" s="348" t="s">
        <v>419</v>
      </c>
      <c r="F160" s="348" t="s">
        <v>419</v>
      </c>
      <c r="G160" s="348" t="s">
        <v>417</v>
      </c>
      <c r="H160" s="348" t="s">
        <v>417</v>
      </c>
      <c r="I160" s="349" t="s">
        <v>417</v>
      </c>
      <c r="J160" s="247"/>
      <c r="K160" s="254" t="s">
        <v>635</v>
      </c>
      <c r="L160" s="350"/>
      <c r="M160" s="350"/>
      <c r="N160" s="350"/>
      <c r="O160" s="300"/>
      <c r="P160" s="300"/>
      <c r="Q160" s="300"/>
      <c r="R160" s="300"/>
      <c r="S160" s="300"/>
      <c r="T160" s="300"/>
      <c r="U160" s="300"/>
    </row>
    <row r="161" spans="1:41" ht="20.25" customHeight="1" x14ac:dyDescent="0.15">
      <c r="A161" s="347" t="s">
        <v>419</v>
      </c>
      <c r="B161" s="348" t="s">
        <v>419</v>
      </c>
      <c r="C161" s="348" t="s">
        <v>419</v>
      </c>
      <c r="D161" s="348" t="s">
        <v>419</v>
      </c>
      <c r="E161" s="348" t="s">
        <v>419</v>
      </c>
      <c r="F161" s="348" t="s">
        <v>419</v>
      </c>
      <c r="G161" s="348" t="s">
        <v>416</v>
      </c>
      <c r="H161" s="348" t="s">
        <v>417</v>
      </c>
      <c r="I161" s="349" t="s">
        <v>417</v>
      </c>
      <c r="J161" s="352"/>
      <c r="K161" s="242"/>
      <c r="L161" s="242"/>
      <c r="M161" s="242"/>
      <c r="N161" s="242"/>
      <c r="O161" s="353"/>
      <c r="P161" s="353"/>
      <c r="Q161" s="353"/>
      <c r="R161" s="353"/>
      <c r="S161" s="353"/>
      <c r="T161" s="353"/>
      <c r="U161" s="242"/>
    </row>
    <row r="162" spans="1:41" ht="20.25" customHeight="1" x14ac:dyDescent="0.4">
      <c r="J162" s="241"/>
      <c r="K162" s="242"/>
      <c r="L162" s="242"/>
      <c r="M162" s="242"/>
      <c r="N162" s="242"/>
      <c r="O162" s="242"/>
      <c r="P162" s="242"/>
      <c r="Q162" s="242"/>
      <c r="R162" s="242"/>
      <c r="S162" s="242"/>
      <c r="T162" s="242"/>
      <c r="U162" s="242"/>
    </row>
    <row r="171" spans="1:41" ht="20.25" customHeight="1" x14ac:dyDescent="0.4">
      <c r="Q171" s="385"/>
    </row>
    <row r="172" spans="1:41" ht="20.25" customHeight="1" x14ac:dyDescent="0.4">
      <c r="Q172" s="385"/>
    </row>
    <row r="173" spans="1:41" ht="20.25" customHeight="1" x14ac:dyDescent="0.4">
      <c r="Q173" s="385"/>
    </row>
    <row r="174" spans="1:41" ht="20.25" customHeight="1" x14ac:dyDescent="0.4">
      <c r="Q174" s="385"/>
    </row>
    <row r="175" spans="1:41" ht="20.25" customHeight="1" x14ac:dyDescent="0.4">
      <c r="Q175" s="385"/>
    </row>
    <row r="176" spans="1:41" ht="20.25" customHeight="1" x14ac:dyDescent="0.4">
      <c r="J176" s="386"/>
      <c r="K176" s="387"/>
      <c r="L176" s="387"/>
      <c r="M176" s="387"/>
      <c r="N176" s="387"/>
      <c r="O176" s="387"/>
      <c r="P176" s="388"/>
      <c r="Q176" s="389"/>
      <c r="R176" s="390"/>
      <c r="S176" s="387"/>
      <c r="T176" s="387"/>
      <c r="U176" s="387"/>
      <c r="V176" s="387"/>
      <c r="W176" s="387"/>
      <c r="X176" s="387"/>
      <c r="Y176" s="387"/>
      <c r="Z176" s="387"/>
      <c r="AA176" s="387"/>
      <c r="AB176" s="387"/>
      <c r="AC176" s="387"/>
      <c r="AD176" s="387"/>
      <c r="AE176" s="387"/>
      <c r="AF176" s="387"/>
      <c r="AG176" s="387"/>
      <c r="AH176" s="387"/>
      <c r="AI176" s="387"/>
      <c r="AJ176" s="387"/>
      <c r="AK176" s="387"/>
      <c r="AL176" s="387"/>
      <c r="AM176" s="387"/>
      <c r="AN176" s="387"/>
      <c r="AO176" s="388"/>
    </row>
    <row r="201" spans="38:41" ht="20.25" customHeight="1" x14ac:dyDescent="0.4">
      <c r="AL201" s="391"/>
      <c r="AO201" s="392"/>
    </row>
    <row r="202" spans="38:41" ht="20.25" customHeight="1" x14ac:dyDescent="0.4">
      <c r="AL202" s="391"/>
      <c r="AO202" s="392"/>
    </row>
    <row r="203" spans="38:41" ht="20.25" customHeight="1" x14ac:dyDescent="0.4">
      <c r="AL203" s="391"/>
      <c r="AO203" s="392"/>
    </row>
    <row r="204" spans="38:41" ht="20.25" customHeight="1" x14ac:dyDescent="0.4">
      <c r="AL204" s="391"/>
      <c r="AO204" s="392"/>
    </row>
    <row r="205" spans="38:41" ht="20.25" customHeight="1" x14ac:dyDescent="0.4">
      <c r="AL205" s="391"/>
      <c r="AO205" s="392"/>
    </row>
    <row r="206" spans="38:41" ht="20.25" customHeight="1" x14ac:dyDescent="0.4">
      <c r="AL206" s="391"/>
      <c r="AO206" s="392"/>
    </row>
    <row r="207" spans="38:41" ht="20.25" customHeight="1" x14ac:dyDescent="0.4">
      <c r="AL207" s="391"/>
      <c r="AO207" s="392"/>
    </row>
    <row r="208" spans="38:41" ht="20.25" customHeight="1" x14ac:dyDescent="0.4">
      <c r="AL208" s="391"/>
      <c r="AO208" s="392"/>
    </row>
    <row r="209" spans="17:41" ht="20.25" customHeight="1" x14ac:dyDescent="0.4">
      <c r="AL209" s="391"/>
      <c r="AO209" s="392"/>
    </row>
    <row r="210" spans="17:41" ht="20.25" customHeight="1" x14ac:dyDescent="0.4">
      <c r="AL210" s="391"/>
      <c r="AO210" s="392"/>
    </row>
    <row r="211" spans="17:41" ht="20.25" customHeight="1" x14ac:dyDescent="0.4">
      <c r="AL211" s="391"/>
      <c r="AO211" s="392"/>
    </row>
    <row r="212" spans="17:41" ht="20.25" customHeight="1" x14ac:dyDescent="0.4">
      <c r="AL212" s="391"/>
      <c r="AO212" s="392"/>
    </row>
    <row r="213" spans="17:41" ht="20.25" customHeight="1" x14ac:dyDescent="0.4">
      <c r="AL213" s="391"/>
      <c r="AO213" s="392"/>
    </row>
    <row r="214" spans="17:41" ht="20.25" customHeight="1" x14ac:dyDescent="0.4">
      <c r="AL214" s="391"/>
      <c r="AO214" s="392"/>
    </row>
    <row r="215" spans="17:41" ht="20.25" customHeight="1" x14ac:dyDescent="0.4">
      <c r="AL215" s="391"/>
      <c r="AO215" s="392"/>
    </row>
    <row r="216" spans="17:41" ht="20.25" customHeight="1" x14ac:dyDescent="0.4">
      <c r="AL216" s="391"/>
      <c r="AO216" s="392"/>
    </row>
    <row r="217" spans="17:41" ht="20.25" customHeight="1" x14ac:dyDescent="0.4">
      <c r="AL217" s="391"/>
      <c r="AO217" s="392"/>
    </row>
    <row r="218" spans="17:41" ht="20.25" customHeight="1" x14ac:dyDescent="0.4">
      <c r="AL218" s="391"/>
      <c r="AO218" s="392"/>
    </row>
    <row r="219" spans="17:41" ht="20.25" customHeight="1" x14ac:dyDescent="0.4">
      <c r="AL219" s="391"/>
      <c r="AO219" s="392"/>
    </row>
    <row r="220" spans="17:41" ht="20.25" customHeight="1" x14ac:dyDescent="0.4">
      <c r="AL220" s="391"/>
      <c r="AO220" s="392"/>
    </row>
    <row r="221" spans="17:41" ht="20.25" customHeight="1" x14ac:dyDescent="0.4">
      <c r="AL221" s="391"/>
      <c r="AO221" s="392"/>
    </row>
    <row r="222" spans="17:41" ht="20.25" customHeight="1" x14ac:dyDescent="0.4">
      <c r="Q222" s="385"/>
      <c r="AL222" s="391"/>
      <c r="AO222" s="392"/>
    </row>
    <row r="223" spans="17:41" ht="20.25" customHeight="1" x14ac:dyDescent="0.4">
      <c r="Q223" s="385"/>
      <c r="AL223" s="391"/>
      <c r="AO223" s="392"/>
    </row>
    <row r="224" spans="17:41" ht="20.25" customHeight="1" x14ac:dyDescent="0.4">
      <c r="Q224" s="385"/>
      <c r="AL224" s="391"/>
      <c r="AO224" s="392"/>
    </row>
    <row r="225" spans="10:41" ht="20.25" customHeight="1" x14ac:dyDescent="0.4">
      <c r="Q225" s="385"/>
      <c r="AL225" s="391"/>
      <c r="AO225" s="392"/>
    </row>
    <row r="226" spans="10:41" ht="20.25" customHeight="1" x14ac:dyDescent="0.4">
      <c r="Q226" s="385"/>
      <c r="AL226" s="391"/>
      <c r="AO226" s="392"/>
    </row>
    <row r="227" spans="10:41" ht="20.25" customHeight="1" x14ac:dyDescent="0.4">
      <c r="J227" s="386"/>
      <c r="K227" s="387"/>
      <c r="L227" s="387"/>
      <c r="M227" s="387"/>
      <c r="N227" s="387"/>
      <c r="O227" s="387"/>
      <c r="P227" s="388"/>
      <c r="Q227" s="389"/>
      <c r="R227" s="390"/>
      <c r="S227" s="387"/>
      <c r="T227" s="387"/>
      <c r="U227" s="387"/>
      <c r="V227" s="387"/>
      <c r="W227" s="387"/>
      <c r="X227" s="387"/>
      <c r="Y227" s="387"/>
      <c r="Z227" s="387"/>
      <c r="AA227" s="387"/>
      <c r="AB227" s="387"/>
      <c r="AC227" s="387"/>
      <c r="AD227" s="387"/>
      <c r="AE227" s="387"/>
      <c r="AF227" s="387"/>
      <c r="AG227" s="387"/>
      <c r="AH227" s="387"/>
      <c r="AI227" s="387"/>
      <c r="AJ227" s="387"/>
      <c r="AK227" s="388"/>
      <c r="AL227" s="390"/>
      <c r="AM227" s="387"/>
      <c r="AN227" s="387"/>
      <c r="AO227" s="388"/>
    </row>
    <row r="276" spans="10:41" ht="20.25" customHeight="1" x14ac:dyDescent="0.4">
      <c r="J276" s="386"/>
      <c r="K276" s="387"/>
      <c r="L276" s="387"/>
      <c r="M276" s="387"/>
      <c r="N276" s="387"/>
      <c r="O276" s="387"/>
      <c r="P276" s="387"/>
      <c r="Q276" s="387"/>
      <c r="R276" s="387"/>
      <c r="S276" s="387"/>
      <c r="T276" s="387"/>
      <c r="U276" s="387"/>
      <c r="V276" s="387"/>
      <c r="W276" s="387"/>
      <c r="X276" s="387"/>
      <c r="Y276" s="387"/>
      <c r="Z276" s="387"/>
      <c r="AA276" s="387"/>
      <c r="AB276" s="387"/>
      <c r="AC276" s="387"/>
      <c r="AD276" s="387"/>
      <c r="AE276" s="387"/>
      <c r="AF276" s="387"/>
      <c r="AG276" s="387"/>
      <c r="AH276" s="387"/>
      <c r="AI276" s="387"/>
      <c r="AJ276" s="387"/>
      <c r="AK276" s="387"/>
      <c r="AL276" s="387"/>
      <c r="AM276" s="387"/>
      <c r="AN276" s="387"/>
      <c r="AO276" s="387"/>
    </row>
    <row r="303" spans="10:41" ht="20.25" customHeight="1" x14ac:dyDescent="0.4">
      <c r="J303" s="393"/>
      <c r="K303" s="387"/>
      <c r="L303" s="387"/>
      <c r="M303" s="387"/>
      <c r="N303" s="387"/>
      <c r="O303" s="387"/>
      <c r="P303" s="387"/>
      <c r="Q303" s="387"/>
      <c r="R303" s="387"/>
      <c r="S303" s="387"/>
      <c r="T303" s="387"/>
      <c r="U303" s="387"/>
      <c r="V303" s="387"/>
      <c r="W303" s="387"/>
      <c r="X303" s="387"/>
      <c r="Y303" s="387"/>
      <c r="Z303" s="387"/>
      <c r="AA303" s="387"/>
      <c r="AB303" s="387"/>
      <c r="AC303" s="387"/>
      <c r="AD303" s="387"/>
      <c r="AE303" s="387"/>
      <c r="AF303" s="387"/>
      <c r="AG303" s="387"/>
      <c r="AH303" s="387"/>
      <c r="AI303" s="387"/>
      <c r="AJ303" s="387"/>
      <c r="AK303" s="387"/>
      <c r="AL303" s="387"/>
      <c r="AM303" s="387"/>
      <c r="AN303" s="387"/>
      <c r="AO303" s="387"/>
    </row>
    <row r="331" spans="38:41" ht="20.25" customHeight="1" x14ac:dyDescent="0.4">
      <c r="AL331" s="391"/>
      <c r="AO331" s="392"/>
    </row>
    <row r="332" spans="38:41" ht="20.25" customHeight="1" x14ac:dyDescent="0.4">
      <c r="AL332" s="391"/>
      <c r="AO332" s="392"/>
    </row>
    <row r="333" spans="38:41" ht="20.25" customHeight="1" x14ac:dyDescent="0.4">
      <c r="AL333" s="391"/>
      <c r="AO333" s="392"/>
    </row>
    <row r="334" spans="38:41" ht="20.25" customHeight="1" x14ac:dyDescent="0.4">
      <c r="AL334" s="391"/>
      <c r="AO334" s="392"/>
    </row>
    <row r="335" spans="38:41" ht="20.25" customHeight="1" x14ac:dyDescent="0.4">
      <c r="AL335" s="391"/>
      <c r="AO335" s="392"/>
    </row>
    <row r="336" spans="38:41" ht="20.25" customHeight="1" x14ac:dyDescent="0.4">
      <c r="AL336" s="391"/>
      <c r="AO336" s="392"/>
    </row>
    <row r="337" spans="17:41" ht="20.25" customHeight="1" x14ac:dyDescent="0.4">
      <c r="AL337" s="391"/>
      <c r="AO337" s="392"/>
    </row>
    <row r="338" spans="17:41" ht="20.25" customHeight="1" x14ac:dyDescent="0.4">
      <c r="AL338" s="391"/>
      <c r="AO338" s="392"/>
    </row>
    <row r="339" spans="17:41" ht="20.25" customHeight="1" x14ac:dyDescent="0.4">
      <c r="AL339" s="391"/>
      <c r="AO339" s="392"/>
    </row>
    <row r="340" spans="17:41" ht="20.25" customHeight="1" x14ac:dyDescent="0.4">
      <c r="AL340" s="391"/>
      <c r="AO340" s="392"/>
    </row>
    <row r="341" spans="17:41" ht="20.25" customHeight="1" x14ac:dyDescent="0.4">
      <c r="AL341" s="391"/>
      <c r="AO341" s="392"/>
    </row>
    <row r="342" spans="17:41" ht="20.25" customHeight="1" x14ac:dyDescent="0.4">
      <c r="AL342" s="391"/>
      <c r="AO342" s="392"/>
    </row>
    <row r="343" spans="17:41" ht="20.25" customHeight="1" x14ac:dyDescent="0.4">
      <c r="AL343" s="391"/>
      <c r="AO343" s="392"/>
    </row>
    <row r="344" spans="17:41" ht="20.25" customHeight="1" x14ac:dyDescent="0.4">
      <c r="AL344" s="391"/>
      <c r="AO344" s="392"/>
    </row>
    <row r="345" spans="17:41" ht="20.25" customHeight="1" x14ac:dyDescent="0.4">
      <c r="AL345" s="391"/>
      <c r="AO345" s="392"/>
    </row>
    <row r="346" spans="17:41" ht="20.25" customHeight="1" x14ac:dyDescent="0.4">
      <c r="AL346" s="391"/>
      <c r="AO346" s="392"/>
    </row>
    <row r="347" spans="17:41" ht="20.25" customHeight="1" x14ac:dyDescent="0.4">
      <c r="AL347" s="391"/>
      <c r="AO347" s="392"/>
    </row>
    <row r="348" spans="17:41" ht="20.25" customHeight="1" x14ac:dyDescent="0.4">
      <c r="Q348" s="385"/>
      <c r="AL348" s="391"/>
      <c r="AO348" s="392"/>
    </row>
    <row r="349" spans="17:41" ht="20.25" customHeight="1" x14ac:dyDescent="0.4">
      <c r="Q349" s="385"/>
      <c r="AL349" s="391"/>
      <c r="AO349" s="392"/>
    </row>
    <row r="350" spans="17:41" ht="20.25" customHeight="1" x14ac:dyDescent="0.4">
      <c r="Q350" s="385"/>
      <c r="AL350" s="391"/>
      <c r="AO350" s="392"/>
    </row>
    <row r="351" spans="17:41" ht="20.25" customHeight="1" x14ac:dyDescent="0.4">
      <c r="Q351" s="385"/>
      <c r="AL351" s="391"/>
      <c r="AO351" s="392"/>
    </row>
    <row r="352" spans="17:41" ht="20.25" customHeight="1" x14ac:dyDescent="0.4">
      <c r="Q352" s="385"/>
      <c r="AL352" s="391"/>
      <c r="AO352" s="392"/>
    </row>
    <row r="353" spans="10:41" ht="20.25" customHeight="1" x14ac:dyDescent="0.4">
      <c r="J353" s="386"/>
      <c r="K353" s="387"/>
      <c r="L353" s="387"/>
      <c r="M353" s="387"/>
      <c r="N353" s="387"/>
      <c r="O353" s="387"/>
      <c r="P353" s="388"/>
      <c r="Q353" s="389"/>
      <c r="R353" s="390"/>
      <c r="S353" s="387"/>
      <c r="T353" s="387"/>
      <c r="U353" s="387"/>
      <c r="V353" s="387"/>
      <c r="W353" s="387"/>
      <c r="X353" s="387"/>
      <c r="Y353" s="387"/>
      <c r="Z353" s="387"/>
      <c r="AA353" s="387"/>
      <c r="AB353" s="387"/>
      <c r="AC353" s="387"/>
      <c r="AD353" s="387"/>
      <c r="AE353" s="387"/>
      <c r="AF353" s="387"/>
      <c r="AG353" s="387"/>
      <c r="AH353" s="387"/>
      <c r="AI353" s="387"/>
      <c r="AJ353" s="387"/>
      <c r="AK353" s="388"/>
      <c r="AL353" s="390"/>
      <c r="AM353" s="387"/>
      <c r="AN353" s="387"/>
      <c r="AO353" s="388"/>
    </row>
    <row r="377" spans="10:41" ht="20.25" customHeight="1" x14ac:dyDescent="0.4">
      <c r="J377" s="393"/>
      <c r="K377" s="387"/>
      <c r="L377" s="387"/>
      <c r="M377" s="387"/>
      <c r="N377" s="387"/>
      <c r="O377" s="387"/>
      <c r="P377" s="387"/>
      <c r="Q377" s="387"/>
      <c r="R377" s="387"/>
      <c r="S377" s="387"/>
      <c r="T377" s="387"/>
      <c r="U377" s="387"/>
      <c r="V377" s="387"/>
      <c r="W377" s="387"/>
      <c r="X377" s="387"/>
      <c r="Y377" s="387"/>
      <c r="Z377" s="387"/>
      <c r="AA377" s="387"/>
      <c r="AB377" s="387"/>
      <c r="AC377" s="387"/>
      <c r="AD377" s="387"/>
      <c r="AE377" s="387"/>
      <c r="AF377" s="387"/>
      <c r="AG377" s="387"/>
      <c r="AH377" s="387"/>
      <c r="AI377" s="387"/>
      <c r="AJ377" s="387"/>
      <c r="AK377" s="387"/>
      <c r="AL377" s="387"/>
      <c r="AM377" s="387"/>
      <c r="AN377" s="387"/>
      <c r="AO377" s="387"/>
    </row>
    <row r="405" spans="10:41" ht="20.25" customHeight="1" x14ac:dyDescent="0.4">
      <c r="J405" s="393"/>
      <c r="K405" s="387"/>
      <c r="L405" s="387"/>
      <c r="M405" s="387"/>
      <c r="N405" s="387"/>
      <c r="O405" s="387"/>
      <c r="P405" s="387"/>
      <c r="Q405" s="387"/>
      <c r="R405" s="387"/>
      <c r="S405" s="387"/>
      <c r="T405" s="387"/>
      <c r="U405" s="387"/>
      <c r="V405" s="387"/>
      <c r="W405" s="387"/>
      <c r="X405" s="387"/>
      <c r="Y405" s="387"/>
      <c r="Z405" s="387"/>
      <c r="AA405" s="387"/>
      <c r="AB405" s="387"/>
      <c r="AC405" s="387"/>
      <c r="AD405" s="387"/>
      <c r="AE405" s="387"/>
      <c r="AF405" s="387"/>
      <c r="AG405" s="387"/>
      <c r="AH405" s="387"/>
      <c r="AI405" s="387"/>
      <c r="AJ405" s="387"/>
      <c r="AK405" s="387"/>
      <c r="AL405" s="387"/>
      <c r="AM405" s="387"/>
      <c r="AN405" s="387"/>
      <c r="AO405" s="387"/>
    </row>
    <row r="433" spans="10:41" ht="20.25" customHeight="1" x14ac:dyDescent="0.4">
      <c r="J433" s="393"/>
      <c r="K433" s="387"/>
      <c r="L433" s="387"/>
      <c r="M433" s="387"/>
      <c r="N433" s="387"/>
      <c r="O433" s="387"/>
      <c r="P433" s="387"/>
      <c r="Q433" s="387"/>
      <c r="R433" s="387"/>
      <c r="S433" s="387"/>
      <c r="T433" s="387"/>
      <c r="U433" s="387"/>
      <c r="V433" s="387"/>
      <c r="W433" s="387"/>
      <c r="X433" s="387"/>
      <c r="Y433" s="387"/>
      <c r="Z433" s="387"/>
      <c r="AA433" s="387"/>
      <c r="AB433" s="387"/>
      <c r="AC433" s="387"/>
      <c r="AD433" s="387"/>
      <c r="AE433" s="387"/>
      <c r="AF433" s="387"/>
      <c r="AG433" s="387"/>
      <c r="AH433" s="387"/>
      <c r="AI433" s="387"/>
      <c r="AJ433" s="387"/>
      <c r="AK433" s="387"/>
      <c r="AL433" s="387"/>
      <c r="AM433" s="387"/>
      <c r="AN433" s="387"/>
      <c r="AO433" s="387"/>
    </row>
    <row r="457" spans="10:41" ht="20.25" customHeight="1" x14ac:dyDescent="0.4">
      <c r="J457" s="393"/>
      <c r="K457" s="387"/>
      <c r="L457" s="387"/>
      <c r="M457" s="387"/>
      <c r="N457" s="387"/>
      <c r="O457" s="387"/>
      <c r="P457" s="387"/>
      <c r="Q457" s="387"/>
      <c r="R457" s="387"/>
      <c r="S457" s="387"/>
      <c r="T457" s="387"/>
      <c r="U457" s="387"/>
      <c r="V457" s="387"/>
      <c r="W457" s="387"/>
      <c r="X457" s="387"/>
      <c r="Y457" s="387"/>
      <c r="Z457" s="387"/>
      <c r="AA457" s="387"/>
      <c r="AB457" s="387"/>
      <c r="AC457" s="387"/>
      <c r="AD457" s="387"/>
      <c r="AE457" s="387"/>
      <c r="AF457" s="387"/>
      <c r="AG457" s="387"/>
      <c r="AH457" s="387"/>
      <c r="AI457" s="387"/>
      <c r="AJ457" s="387"/>
      <c r="AK457" s="387"/>
      <c r="AL457" s="387"/>
      <c r="AM457" s="387"/>
      <c r="AN457" s="387"/>
      <c r="AO457" s="387"/>
    </row>
    <row r="486" spans="10:41" ht="20.25" customHeight="1" x14ac:dyDescent="0.4">
      <c r="J486" s="393"/>
      <c r="K486" s="387"/>
      <c r="L486" s="387"/>
      <c r="M486" s="387"/>
      <c r="N486" s="387"/>
      <c r="O486" s="387"/>
      <c r="P486" s="387"/>
      <c r="Q486" s="387"/>
      <c r="R486" s="387"/>
      <c r="S486" s="387"/>
      <c r="T486" s="387"/>
      <c r="U486" s="387"/>
      <c r="V486" s="387"/>
      <c r="W486" s="387"/>
      <c r="X486" s="387"/>
      <c r="Y486" s="387"/>
      <c r="Z486" s="387"/>
      <c r="AA486" s="387"/>
      <c r="AB486" s="387"/>
      <c r="AC486" s="387"/>
      <c r="AD486" s="387"/>
      <c r="AE486" s="387"/>
      <c r="AF486" s="387"/>
      <c r="AG486" s="387"/>
      <c r="AH486" s="387"/>
      <c r="AI486" s="387"/>
      <c r="AJ486" s="387"/>
      <c r="AK486" s="387"/>
      <c r="AL486" s="387"/>
      <c r="AM486" s="387"/>
      <c r="AN486" s="387"/>
      <c r="AO486" s="387"/>
    </row>
    <row r="515" spans="10:41" ht="20.25" customHeight="1" x14ac:dyDescent="0.4">
      <c r="J515" s="393"/>
      <c r="K515" s="387"/>
      <c r="L515" s="387"/>
      <c r="M515" s="387"/>
      <c r="N515" s="387"/>
      <c r="O515" s="387"/>
      <c r="P515" s="387"/>
      <c r="Q515" s="387"/>
      <c r="R515" s="387"/>
      <c r="S515" s="387"/>
      <c r="T515" s="387"/>
      <c r="U515" s="387"/>
      <c r="V515" s="387"/>
      <c r="W515" s="387"/>
      <c r="X515" s="387"/>
      <c r="Y515" s="387"/>
      <c r="Z515" s="387"/>
      <c r="AA515" s="387"/>
      <c r="AB515" s="387"/>
      <c r="AC515" s="387"/>
      <c r="AD515" s="387"/>
      <c r="AE515" s="387"/>
      <c r="AF515" s="387"/>
      <c r="AG515" s="387"/>
      <c r="AH515" s="387"/>
      <c r="AI515" s="387"/>
      <c r="AJ515" s="387"/>
      <c r="AK515" s="387"/>
      <c r="AL515" s="387"/>
      <c r="AM515" s="387"/>
      <c r="AN515" s="387"/>
      <c r="AO515" s="387"/>
    </row>
    <row r="559" spans="17:17" ht="20.25" customHeight="1" x14ac:dyDescent="0.4">
      <c r="Q559" s="385"/>
    </row>
    <row r="560" spans="17:17" ht="20.25" customHeight="1" x14ac:dyDescent="0.4">
      <c r="Q560" s="385"/>
    </row>
    <row r="561" spans="10:41" ht="20.25" customHeight="1" x14ac:dyDescent="0.4">
      <c r="Q561" s="385"/>
    </row>
    <row r="562" spans="10:41" ht="20.25" customHeight="1" x14ac:dyDescent="0.4">
      <c r="Q562" s="385"/>
    </row>
    <row r="563" spans="10:41" ht="20.25" customHeight="1" x14ac:dyDescent="0.4">
      <c r="Q563" s="385"/>
    </row>
    <row r="564" spans="10:41" ht="20.25" customHeight="1" x14ac:dyDescent="0.4">
      <c r="J564" s="386"/>
      <c r="K564" s="387"/>
      <c r="L564" s="387"/>
      <c r="M564" s="387"/>
      <c r="N564" s="387"/>
      <c r="O564" s="387"/>
      <c r="P564" s="388"/>
      <c r="Q564" s="389"/>
      <c r="R564" s="390"/>
      <c r="S564" s="387"/>
      <c r="T564" s="387"/>
      <c r="U564" s="387"/>
      <c r="V564" s="387"/>
      <c r="W564" s="387"/>
      <c r="X564" s="387"/>
      <c r="Y564" s="387"/>
      <c r="Z564" s="387"/>
      <c r="AA564" s="387"/>
      <c r="AB564" s="387"/>
      <c r="AC564" s="387"/>
      <c r="AD564" s="387"/>
      <c r="AE564" s="387"/>
      <c r="AF564" s="387"/>
      <c r="AG564" s="387"/>
      <c r="AH564" s="387"/>
      <c r="AI564" s="387"/>
      <c r="AJ564" s="387"/>
      <c r="AK564" s="387"/>
      <c r="AL564" s="387"/>
      <c r="AM564" s="387"/>
      <c r="AN564" s="387"/>
      <c r="AO564" s="388"/>
    </row>
    <row r="585" spans="38:41" ht="20.25" customHeight="1" x14ac:dyDescent="0.4">
      <c r="AL585" s="391"/>
      <c r="AO585" s="392"/>
    </row>
    <row r="586" spans="38:41" ht="20.25" customHeight="1" x14ac:dyDescent="0.4">
      <c r="AL586" s="391"/>
      <c r="AO586" s="392"/>
    </row>
    <row r="587" spans="38:41" ht="20.25" customHeight="1" x14ac:dyDescent="0.4">
      <c r="AL587" s="391"/>
      <c r="AO587" s="392"/>
    </row>
    <row r="588" spans="38:41" ht="20.25" customHeight="1" x14ac:dyDescent="0.4">
      <c r="AL588" s="391"/>
      <c r="AO588" s="392"/>
    </row>
    <row r="589" spans="38:41" ht="20.25" customHeight="1" x14ac:dyDescent="0.4">
      <c r="AL589" s="391"/>
      <c r="AO589" s="392"/>
    </row>
    <row r="590" spans="38:41" ht="20.25" customHeight="1" x14ac:dyDescent="0.4">
      <c r="AL590" s="391"/>
      <c r="AO590" s="392"/>
    </row>
    <row r="591" spans="38:41" ht="20.25" customHeight="1" x14ac:dyDescent="0.4">
      <c r="AL591" s="391"/>
      <c r="AO591" s="392"/>
    </row>
    <row r="592" spans="38:41" ht="20.25" customHeight="1" x14ac:dyDescent="0.4">
      <c r="AL592" s="391"/>
      <c r="AO592" s="392"/>
    </row>
    <row r="593" spans="10:41" ht="20.25" customHeight="1" x14ac:dyDescent="0.4">
      <c r="AL593" s="391"/>
      <c r="AO593" s="392"/>
    </row>
    <row r="594" spans="10:41" ht="20.25" customHeight="1" x14ac:dyDescent="0.4">
      <c r="AL594" s="391"/>
      <c r="AO594" s="392"/>
    </row>
    <row r="595" spans="10:41" ht="20.25" customHeight="1" x14ac:dyDescent="0.4">
      <c r="J595" s="386"/>
      <c r="K595" s="387"/>
      <c r="L595" s="387"/>
      <c r="M595" s="387"/>
      <c r="N595" s="387"/>
      <c r="O595" s="387"/>
      <c r="P595" s="387"/>
      <c r="Q595" s="387"/>
      <c r="R595" s="387"/>
      <c r="S595" s="387"/>
      <c r="T595" s="387"/>
      <c r="U595" s="387"/>
      <c r="V595" s="387"/>
      <c r="W595" s="387"/>
      <c r="X595" s="387"/>
      <c r="Y595" s="387"/>
      <c r="Z595" s="387"/>
      <c r="AA595" s="387"/>
      <c r="AB595" s="387"/>
      <c r="AC595" s="387"/>
      <c r="AD595" s="387"/>
      <c r="AE595" s="387"/>
      <c r="AF595" s="387"/>
      <c r="AG595" s="387"/>
      <c r="AH595" s="387"/>
      <c r="AI595" s="387"/>
      <c r="AJ595" s="387"/>
      <c r="AK595" s="388"/>
      <c r="AL595" s="390"/>
      <c r="AM595" s="387"/>
      <c r="AN595" s="387"/>
      <c r="AO595" s="388"/>
    </row>
    <row r="634" spans="10:41" ht="20.25" customHeight="1" x14ac:dyDescent="0.4">
      <c r="Q634" s="385"/>
    </row>
    <row r="635" spans="10:41" ht="20.25" customHeight="1" x14ac:dyDescent="0.4">
      <c r="Q635" s="385"/>
    </row>
    <row r="636" spans="10:41" ht="20.25" customHeight="1" x14ac:dyDescent="0.4">
      <c r="Q636" s="385"/>
    </row>
    <row r="637" spans="10:41" ht="20.25" customHeight="1" x14ac:dyDescent="0.4">
      <c r="Q637" s="385"/>
    </row>
    <row r="638" spans="10:41" ht="20.25" customHeight="1" x14ac:dyDescent="0.4">
      <c r="Q638" s="385"/>
    </row>
    <row r="639" spans="10:41" ht="20.25" customHeight="1" x14ac:dyDescent="0.4">
      <c r="J639" s="386"/>
      <c r="K639" s="387"/>
      <c r="L639" s="387"/>
      <c r="M639" s="387"/>
      <c r="N639" s="387"/>
      <c r="O639" s="387"/>
      <c r="P639" s="388"/>
      <c r="Q639" s="389"/>
      <c r="R639" s="390"/>
      <c r="S639" s="387"/>
      <c r="T639" s="387"/>
      <c r="U639" s="387"/>
      <c r="V639" s="387"/>
      <c r="W639" s="387"/>
      <c r="X639" s="387"/>
      <c r="Y639" s="387"/>
      <c r="Z639" s="387"/>
      <c r="AA639" s="387"/>
      <c r="AB639" s="387"/>
      <c r="AC639" s="387"/>
      <c r="AD639" s="387"/>
      <c r="AE639" s="387"/>
      <c r="AF639" s="387"/>
      <c r="AG639" s="387"/>
      <c r="AH639" s="387"/>
      <c r="AI639" s="387"/>
      <c r="AJ639" s="387"/>
      <c r="AK639" s="387"/>
      <c r="AL639" s="387"/>
      <c r="AM639" s="387"/>
      <c r="AN639" s="387"/>
      <c r="AO639" s="388"/>
    </row>
    <row r="675" spans="10:41" ht="20.25" customHeight="1" x14ac:dyDescent="0.4">
      <c r="J675" s="393"/>
      <c r="K675" s="387"/>
      <c r="L675" s="387"/>
      <c r="M675" s="387"/>
      <c r="N675" s="387"/>
      <c r="O675" s="387"/>
      <c r="P675" s="387"/>
      <c r="Q675" s="387"/>
      <c r="R675" s="387"/>
      <c r="S675" s="387"/>
      <c r="T675" s="387"/>
      <c r="U675" s="387"/>
      <c r="V675" s="387"/>
      <c r="W675" s="387"/>
      <c r="X675" s="387"/>
      <c r="Y675" s="387"/>
      <c r="Z675" s="387"/>
      <c r="AA675" s="387"/>
      <c r="AB675" s="387"/>
      <c r="AC675" s="387"/>
      <c r="AD675" s="387"/>
      <c r="AE675" s="387"/>
      <c r="AF675" s="387"/>
      <c r="AG675" s="387"/>
      <c r="AH675" s="387"/>
      <c r="AI675" s="387"/>
      <c r="AJ675" s="387"/>
      <c r="AK675" s="387"/>
      <c r="AL675" s="387"/>
      <c r="AM675" s="387"/>
      <c r="AN675" s="387"/>
      <c r="AO675" s="387"/>
    </row>
    <row r="676" spans="10:41" ht="20.25" customHeight="1" x14ac:dyDescent="0.4">
      <c r="AL676" s="391"/>
      <c r="AO676" s="392"/>
    </row>
    <row r="677" spans="10:41" ht="20.25" customHeight="1" x14ac:dyDescent="0.4">
      <c r="AL677" s="391"/>
      <c r="AO677" s="392"/>
    </row>
    <row r="678" spans="10:41" ht="20.25" customHeight="1" x14ac:dyDescent="0.4">
      <c r="AL678" s="391"/>
      <c r="AO678" s="392"/>
    </row>
    <row r="679" spans="10:41" ht="20.25" customHeight="1" x14ac:dyDescent="0.4">
      <c r="AL679" s="391"/>
      <c r="AO679" s="392"/>
    </row>
    <row r="680" spans="10:41" ht="20.25" customHeight="1" x14ac:dyDescent="0.4">
      <c r="AL680" s="391"/>
      <c r="AO680" s="392"/>
    </row>
    <row r="681" spans="10:41" ht="20.25" customHeight="1" x14ac:dyDescent="0.4">
      <c r="AL681" s="391"/>
      <c r="AO681" s="392"/>
    </row>
    <row r="682" spans="10:41" ht="20.25" customHeight="1" x14ac:dyDescent="0.4">
      <c r="AL682" s="391"/>
      <c r="AO682" s="392"/>
    </row>
    <row r="683" spans="10:41" ht="20.25" customHeight="1" x14ac:dyDescent="0.4">
      <c r="AL683" s="391"/>
      <c r="AO683" s="392"/>
    </row>
    <row r="684" spans="10:41" ht="20.25" customHeight="1" x14ac:dyDescent="0.4">
      <c r="AL684" s="391"/>
      <c r="AO684" s="392"/>
    </row>
    <row r="685" spans="10:41" ht="20.25" customHeight="1" x14ac:dyDescent="0.4">
      <c r="AL685" s="391"/>
      <c r="AO685" s="392"/>
    </row>
    <row r="686" spans="10:41" ht="20.25" customHeight="1" x14ac:dyDescent="0.4">
      <c r="AL686" s="391"/>
      <c r="AO686" s="392"/>
    </row>
    <row r="687" spans="10:41" ht="20.25" customHeight="1" x14ac:dyDescent="0.4">
      <c r="AL687" s="391"/>
      <c r="AO687" s="392"/>
    </row>
    <row r="688" spans="10:41" ht="20.25" customHeight="1" x14ac:dyDescent="0.4">
      <c r="AL688" s="391"/>
      <c r="AO688" s="392"/>
    </row>
    <row r="689" spans="38:41" ht="20.25" customHeight="1" x14ac:dyDescent="0.4">
      <c r="AL689" s="391"/>
      <c r="AO689" s="392"/>
    </row>
    <row r="690" spans="38:41" ht="20.25" customHeight="1" x14ac:dyDescent="0.4">
      <c r="AL690" s="391"/>
      <c r="AO690" s="392"/>
    </row>
    <row r="691" spans="38:41" ht="20.25" customHeight="1" x14ac:dyDescent="0.4">
      <c r="AL691" s="391"/>
      <c r="AO691" s="392"/>
    </row>
    <row r="692" spans="38:41" ht="20.25" customHeight="1" x14ac:dyDescent="0.4">
      <c r="AL692" s="391"/>
      <c r="AO692" s="392"/>
    </row>
    <row r="693" spans="38:41" ht="20.25" customHeight="1" x14ac:dyDescent="0.4">
      <c r="AL693" s="391"/>
      <c r="AO693" s="392"/>
    </row>
    <row r="694" spans="38:41" ht="20.25" customHeight="1" x14ac:dyDescent="0.4">
      <c r="AL694" s="391"/>
      <c r="AO694" s="392"/>
    </row>
    <row r="695" spans="38:41" ht="20.25" customHeight="1" x14ac:dyDescent="0.4">
      <c r="AL695" s="391"/>
      <c r="AO695" s="392"/>
    </row>
    <row r="696" spans="38:41" ht="20.25" customHeight="1" x14ac:dyDescent="0.4">
      <c r="AL696" s="391"/>
      <c r="AO696" s="392"/>
    </row>
    <row r="697" spans="38:41" ht="20.25" customHeight="1" x14ac:dyDescent="0.4">
      <c r="AL697" s="391"/>
      <c r="AO697" s="392"/>
    </row>
    <row r="698" spans="38:41" ht="20.25" customHeight="1" x14ac:dyDescent="0.4">
      <c r="AL698" s="391"/>
      <c r="AO698" s="392"/>
    </row>
    <row r="699" spans="38:41" ht="20.25" customHeight="1" x14ac:dyDescent="0.4">
      <c r="AL699" s="391"/>
      <c r="AO699" s="392"/>
    </row>
    <row r="700" spans="38:41" ht="20.25" customHeight="1" x14ac:dyDescent="0.4">
      <c r="AL700" s="391"/>
      <c r="AO700" s="392"/>
    </row>
    <row r="701" spans="38:41" ht="20.25" customHeight="1" x14ac:dyDescent="0.4">
      <c r="AL701" s="391"/>
      <c r="AO701" s="392"/>
    </row>
    <row r="702" spans="38:41" ht="20.25" customHeight="1" x14ac:dyDescent="0.4">
      <c r="AL702" s="391"/>
      <c r="AO702" s="392"/>
    </row>
    <row r="703" spans="38:41" ht="20.25" customHeight="1" x14ac:dyDescent="0.4">
      <c r="AL703" s="391"/>
      <c r="AO703" s="392"/>
    </row>
    <row r="704" spans="38:41" ht="20.25" customHeight="1" x14ac:dyDescent="0.4">
      <c r="AL704" s="391"/>
      <c r="AO704" s="392"/>
    </row>
    <row r="705" spans="10:41" ht="20.25" customHeight="1" x14ac:dyDescent="0.4">
      <c r="AL705" s="391"/>
      <c r="AO705" s="392"/>
    </row>
    <row r="706" spans="10:41" ht="20.25" customHeight="1" x14ac:dyDescent="0.4">
      <c r="AL706" s="391"/>
      <c r="AO706" s="392"/>
    </row>
    <row r="707" spans="10:41" ht="20.25" customHeight="1" x14ac:dyDescent="0.4">
      <c r="AL707" s="391"/>
      <c r="AO707" s="392"/>
    </row>
    <row r="708" spans="10:41" ht="20.25" customHeight="1" x14ac:dyDescent="0.4">
      <c r="AL708" s="391"/>
      <c r="AO708" s="392"/>
    </row>
    <row r="709" spans="10:41" ht="20.25" customHeight="1" x14ac:dyDescent="0.4">
      <c r="Q709" s="385"/>
      <c r="AL709" s="391"/>
      <c r="AO709" s="392"/>
    </row>
    <row r="710" spans="10:41" ht="20.25" customHeight="1" x14ac:dyDescent="0.4">
      <c r="Q710" s="385"/>
      <c r="AL710" s="391"/>
      <c r="AO710" s="392"/>
    </row>
    <row r="711" spans="10:41" ht="20.25" customHeight="1" x14ac:dyDescent="0.4">
      <c r="Q711" s="385"/>
      <c r="AL711" s="391"/>
      <c r="AO711" s="392"/>
    </row>
    <row r="712" spans="10:41" ht="20.25" customHeight="1" x14ac:dyDescent="0.4">
      <c r="Q712" s="385"/>
      <c r="AL712" s="391"/>
      <c r="AO712" s="392"/>
    </row>
    <row r="713" spans="10:41" ht="20.25" customHeight="1" x14ac:dyDescent="0.4">
      <c r="Q713" s="385"/>
      <c r="AL713" s="391"/>
      <c r="AO713" s="392"/>
    </row>
    <row r="714" spans="10:41" ht="20.25" customHeight="1" x14ac:dyDescent="0.4">
      <c r="J714" s="386"/>
      <c r="K714" s="387"/>
      <c r="L714" s="387"/>
      <c r="M714" s="387"/>
      <c r="N714" s="387"/>
      <c r="O714" s="387"/>
      <c r="P714" s="388"/>
      <c r="Q714" s="389"/>
      <c r="R714" s="390"/>
      <c r="S714" s="387"/>
      <c r="T714" s="387"/>
      <c r="U714" s="387"/>
      <c r="V714" s="387"/>
      <c r="W714" s="387"/>
      <c r="X714" s="387"/>
      <c r="Y714" s="387"/>
      <c r="Z714" s="387"/>
      <c r="AA714" s="387"/>
      <c r="AB714" s="387"/>
      <c r="AC714" s="387"/>
      <c r="AD714" s="387"/>
      <c r="AE714" s="387"/>
      <c r="AF714" s="387"/>
      <c r="AG714" s="387"/>
      <c r="AH714" s="387"/>
      <c r="AI714" s="387"/>
      <c r="AJ714" s="387"/>
      <c r="AK714" s="388"/>
      <c r="AL714" s="390"/>
      <c r="AM714" s="387"/>
      <c r="AN714" s="387"/>
      <c r="AO714" s="388"/>
    </row>
    <row r="715" spans="10:41" ht="20.25" customHeight="1" x14ac:dyDescent="0.4">
      <c r="AL715" s="391"/>
      <c r="AO715" s="392"/>
    </row>
    <row r="716" spans="10:41" ht="20.25" customHeight="1" x14ac:dyDescent="0.4">
      <c r="AL716" s="391"/>
      <c r="AO716" s="392"/>
    </row>
    <row r="717" spans="10:41" ht="20.25" customHeight="1" x14ac:dyDescent="0.4">
      <c r="AL717" s="391"/>
      <c r="AO717" s="392"/>
    </row>
    <row r="718" spans="10:41" ht="20.25" customHeight="1" x14ac:dyDescent="0.4">
      <c r="AL718" s="391"/>
      <c r="AO718" s="392"/>
    </row>
    <row r="719" spans="10:41" ht="20.25" customHeight="1" x14ac:dyDescent="0.4">
      <c r="AL719" s="391"/>
      <c r="AO719" s="392"/>
    </row>
    <row r="720" spans="10:41" ht="20.25" customHeight="1" x14ac:dyDescent="0.4">
      <c r="AL720" s="391"/>
      <c r="AO720" s="392"/>
    </row>
    <row r="721" spans="38:41" ht="20.25" customHeight="1" x14ac:dyDescent="0.4">
      <c r="AL721" s="391"/>
      <c r="AO721" s="392"/>
    </row>
    <row r="722" spans="38:41" ht="20.25" customHeight="1" x14ac:dyDescent="0.4">
      <c r="AL722" s="391"/>
      <c r="AO722" s="392"/>
    </row>
    <row r="723" spans="38:41" ht="20.25" customHeight="1" x14ac:dyDescent="0.4">
      <c r="AL723" s="391"/>
      <c r="AO723" s="392"/>
    </row>
    <row r="724" spans="38:41" ht="20.25" customHeight="1" x14ac:dyDescent="0.4">
      <c r="AL724" s="391"/>
      <c r="AO724" s="392"/>
    </row>
    <row r="725" spans="38:41" ht="20.25" customHeight="1" x14ac:dyDescent="0.4">
      <c r="AL725" s="391"/>
      <c r="AO725" s="392"/>
    </row>
    <row r="726" spans="38:41" ht="20.25" customHeight="1" x14ac:dyDescent="0.4">
      <c r="AL726" s="391"/>
      <c r="AO726" s="392"/>
    </row>
    <row r="727" spans="38:41" ht="20.25" customHeight="1" x14ac:dyDescent="0.4">
      <c r="AL727" s="391"/>
      <c r="AO727" s="392"/>
    </row>
    <row r="728" spans="38:41" ht="20.25" customHeight="1" x14ac:dyDescent="0.4">
      <c r="AL728" s="391"/>
      <c r="AO728" s="392"/>
    </row>
    <row r="729" spans="38:41" ht="20.25" customHeight="1" x14ac:dyDescent="0.4">
      <c r="AL729" s="391"/>
      <c r="AO729" s="392"/>
    </row>
    <row r="730" spans="38:41" ht="20.25" customHeight="1" x14ac:dyDescent="0.4">
      <c r="AL730" s="391"/>
      <c r="AO730" s="392"/>
    </row>
    <row r="731" spans="38:41" ht="20.25" customHeight="1" x14ac:dyDescent="0.4">
      <c r="AL731" s="391"/>
      <c r="AO731" s="392"/>
    </row>
    <row r="732" spans="38:41" ht="20.25" customHeight="1" x14ac:dyDescent="0.4">
      <c r="AL732" s="391"/>
      <c r="AO732" s="392"/>
    </row>
    <row r="733" spans="38:41" ht="20.25" customHeight="1" x14ac:dyDescent="0.4">
      <c r="AL733" s="391"/>
      <c r="AO733" s="392"/>
    </row>
    <row r="734" spans="38:41" ht="20.25" customHeight="1" x14ac:dyDescent="0.4">
      <c r="AL734" s="391"/>
      <c r="AO734" s="392"/>
    </row>
    <row r="735" spans="38:41" ht="20.25" customHeight="1" x14ac:dyDescent="0.4">
      <c r="AL735" s="391"/>
      <c r="AO735" s="392"/>
    </row>
    <row r="736" spans="38:41" ht="20.25" customHeight="1" x14ac:dyDescent="0.4">
      <c r="AL736" s="391"/>
      <c r="AO736" s="392"/>
    </row>
    <row r="737" spans="10:41" ht="20.25" customHeight="1" x14ac:dyDescent="0.4">
      <c r="AL737" s="391"/>
      <c r="AO737" s="392"/>
    </row>
    <row r="738" spans="10:41" ht="20.25" customHeight="1" x14ac:dyDescent="0.4">
      <c r="Q738" s="385"/>
      <c r="AL738" s="391"/>
      <c r="AO738" s="392"/>
    </row>
    <row r="739" spans="10:41" ht="20.25" customHeight="1" x14ac:dyDescent="0.4">
      <c r="Q739" s="385"/>
      <c r="AL739" s="391"/>
      <c r="AO739" s="392"/>
    </row>
    <row r="740" spans="10:41" ht="20.25" customHeight="1" x14ac:dyDescent="0.4">
      <c r="Q740" s="385"/>
      <c r="AL740" s="391"/>
      <c r="AO740" s="392"/>
    </row>
    <row r="741" spans="10:41" ht="20.25" customHeight="1" x14ac:dyDescent="0.4">
      <c r="Q741" s="385"/>
      <c r="AL741" s="391"/>
      <c r="AO741" s="392"/>
    </row>
    <row r="742" spans="10:41" ht="20.25" customHeight="1" x14ac:dyDescent="0.4">
      <c r="Q742" s="385"/>
      <c r="AL742" s="391"/>
      <c r="AO742" s="392"/>
    </row>
    <row r="743" spans="10:41" ht="20.25" customHeight="1" x14ac:dyDescent="0.4">
      <c r="J743" s="386"/>
      <c r="K743" s="387"/>
      <c r="L743" s="387"/>
      <c r="M743" s="387"/>
      <c r="N743" s="387"/>
      <c r="O743" s="387"/>
      <c r="P743" s="388"/>
      <c r="Q743" s="389"/>
      <c r="R743" s="390"/>
      <c r="S743" s="387"/>
      <c r="T743" s="387"/>
      <c r="U743" s="387"/>
      <c r="V743" s="387"/>
      <c r="W743" s="387"/>
      <c r="X743" s="387"/>
      <c r="Y743" s="387"/>
      <c r="Z743" s="387"/>
      <c r="AA743" s="387"/>
      <c r="AB743" s="387"/>
      <c r="AC743" s="387"/>
      <c r="AD743" s="387"/>
      <c r="AE743" s="387"/>
      <c r="AF743" s="387"/>
      <c r="AG743" s="387"/>
      <c r="AH743" s="387"/>
      <c r="AI743" s="387"/>
      <c r="AJ743" s="387"/>
      <c r="AK743" s="388"/>
      <c r="AL743" s="390"/>
      <c r="AM743" s="387"/>
      <c r="AN743" s="387"/>
      <c r="AO743" s="388"/>
    </row>
    <row r="744" spans="10:41" ht="20.25" customHeight="1" x14ac:dyDescent="0.4">
      <c r="AL744" s="391"/>
      <c r="AO744" s="392"/>
    </row>
    <row r="745" spans="10:41" ht="20.25" customHeight="1" x14ac:dyDescent="0.4">
      <c r="AL745" s="391"/>
      <c r="AO745" s="392"/>
    </row>
    <row r="746" spans="10:41" ht="20.25" customHeight="1" x14ac:dyDescent="0.4">
      <c r="AL746" s="391"/>
      <c r="AO746" s="392"/>
    </row>
    <row r="747" spans="10:41" ht="20.25" customHeight="1" x14ac:dyDescent="0.4">
      <c r="AL747" s="391"/>
      <c r="AO747" s="392"/>
    </row>
    <row r="748" spans="10:41" ht="20.25" customHeight="1" x14ac:dyDescent="0.4">
      <c r="AL748" s="391"/>
      <c r="AO748" s="392"/>
    </row>
    <row r="749" spans="10:41" ht="20.25" customHeight="1" x14ac:dyDescent="0.4">
      <c r="AL749" s="391"/>
      <c r="AO749" s="392"/>
    </row>
    <row r="750" spans="10:41" ht="20.25" customHeight="1" x14ac:dyDescent="0.4">
      <c r="AL750" s="391"/>
      <c r="AO750" s="392"/>
    </row>
    <row r="751" spans="10:41" ht="20.25" customHeight="1" x14ac:dyDescent="0.4">
      <c r="AL751" s="391"/>
      <c r="AO751" s="392"/>
    </row>
    <row r="752" spans="10:41" ht="20.25" customHeight="1" x14ac:dyDescent="0.4">
      <c r="AL752" s="391"/>
      <c r="AO752" s="392"/>
    </row>
    <row r="753" spans="38:41" ht="20.25" customHeight="1" x14ac:dyDescent="0.4">
      <c r="AL753" s="391"/>
      <c r="AO753" s="392"/>
    </row>
    <row r="754" spans="38:41" ht="20.25" customHeight="1" x14ac:dyDescent="0.4">
      <c r="AL754" s="391"/>
      <c r="AO754" s="392"/>
    </row>
    <row r="755" spans="38:41" ht="20.25" customHeight="1" x14ac:dyDescent="0.4">
      <c r="AL755" s="391"/>
      <c r="AO755" s="392"/>
    </row>
    <row r="756" spans="38:41" ht="20.25" customHeight="1" x14ac:dyDescent="0.4">
      <c r="AL756" s="391"/>
      <c r="AO756" s="392"/>
    </row>
    <row r="757" spans="38:41" ht="20.25" customHeight="1" x14ac:dyDescent="0.4">
      <c r="AL757" s="391"/>
      <c r="AO757" s="392"/>
    </row>
    <row r="758" spans="38:41" ht="20.25" customHeight="1" x14ac:dyDescent="0.4">
      <c r="AL758" s="391"/>
      <c r="AO758" s="392"/>
    </row>
    <row r="759" spans="38:41" ht="20.25" customHeight="1" x14ac:dyDescent="0.4">
      <c r="AL759" s="391"/>
      <c r="AO759" s="392"/>
    </row>
    <row r="760" spans="38:41" ht="20.25" customHeight="1" x14ac:dyDescent="0.4">
      <c r="AL760" s="391"/>
      <c r="AO760" s="392"/>
    </row>
    <row r="761" spans="38:41" ht="20.25" customHeight="1" x14ac:dyDescent="0.4">
      <c r="AL761" s="391"/>
      <c r="AO761" s="392"/>
    </row>
    <row r="762" spans="38:41" ht="20.25" customHeight="1" x14ac:dyDescent="0.4">
      <c r="AL762" s="391"/>
      <c r="AO762" s="392"/>
    </row>
    <row r="763" spans="38:41" ht="20.25" customHeight="1" x14ac:dyDescent="0.4">
      <c r="AL763" s="391"/>
      <c r="AO763" s="392"/>
    </row>
    <row r="764" spans="38:41" ht="20.25" customHeight="1" x14ac:dyDescent="0.4">
      <c r="AL764" s="391"/>
      <c r="AO764" s="392"/>
    </row>
    <row r="765" spans="38:41" ht="20.25" customHeight="1" x14ac:dyDescent="0.4">
      <c r="AL765" s="391"/>
      <c r="AO765" s="392"/>
    </row>
    <row r="766" spans="38:41" ht="20.25" customHeight="1" x14ac:dyDescent="0.4">
      <c r="AL766" s="391"/>
      <c r="AO766" s="392"/>
    </row>
    <row r="767" spans="38:41" ht="20.25" customHeight="1" x14ac:dyDescent="0.4">
      <c r="AL767" s="391"/>
      <c r="AO767" s="392"/>
    </row>
    <row r="768" spans="38:41" ht="20.25" customHeight="1" x14ac:dyDescent="0.4">
      <c r="AL768" s="391"/>
      <c r="AO768" s="392"/>
    </row>
    <row r="769" spans="10:41" ht="20.25" customHeight="1" x14ac:dyDescent="0.4">
      <c r="AL769" s="391"/>
      <c r="AO769" s="392"/>
    </row>
    <row r="770" spans="10:41" ht="20.25" customHeight="1" x14ac:dyDescent="0.4">
      <c r="AL770" s="391"/>
      <c r="AO770" s="392"/>
    </row>
    <row r="771" spans="10:41" ht="20.25" customHeight="1" x14ac:dyDescent="0.4">
      <c r="AL771" s="391"/>
      <c r="AO771" s="392"/>
    </row>
    <row r="772" spans="10:41" ht="20.25" customHeight="1" x14ac:dyDescent="0.4">
      <c r="AL772" s="391"/>
      <c r="AO772" s="392"/>
    </row>
    <row r="773" spans="10:41" ht="20.25" customHeight="1" x14ac:dyDescent="0.4">
      <c r="AL773" s="391"/>
      <c r="AO773" s="392"/>
    </row>
    <row r="774" spans="10:41" ht="20.25" customHeight="1" x14ac:dyDescent="0.4">
      <c r="AL774" s="391"/>
      <c r="AO774" s="392"/>
    </row>
    <row r="775" spans="10:41" ht="20.25" customHeight="1" x14ac:dyDescent="0.4">
      <c r="AL775" s="391"/>
      <c r="AO775" s="392"/>
    </row>
    <row r="776" spans="10:41" ht="20.25" customHeight="1" x14ac:dyDescent="0.4">
      <c r="AL776" s="391"/>
      <c r="AO776" s="392"/>
    </row>
    <row r="777" spans="10:41" ht="20.25" customHeight="1" x14ac:dyDescent="0.4">
      <c r="Q777" s="385"/>
      <c r="AL777" s="391"/>
      <c r="AO777" s="392"/>
    </row>
    <row r="778" spans="10:41" ht="20.25" customHeight="1" x14ac:dyDescent="0.4">
      <c r="Q778" s="385"/>
      <c r="AL778" s="391"/>
      <c r="AO778" s="392"/>
    </row>
    <row r="779" spans="10:41" ht="20.25" customHeight="1" x14ac:dyDescent="0.4">
      <c r="Q779" s="385"/>
      <c r="AL779" s="391"/>
      <c r="AO779" s="392"/>
    </row>
    <row r="780" spans="10:41" ht="20.25" customHeight="1" x14ac:dyDescent="0.4">
      <c r="Q780" s="385"/>
      <c r="AL780" s="391"/>
      <c r="AO780" s="392"/>
    </row>
    <row r="781" spans="10:41" ht="20.25" customHeight="1" x14ac:dyDescent="0.4">
      <c r="Q781" s="385"/>
      <c r="AL781" s="391"/>
      <c r="AO781" s="392"/>
    </row>
    <row r="782" spans="10:41" ht="20.25" customHeight="1" x14ac:dyDescent="0.4">
      <c r="J782" s="386"/>
      <c r="K782" s="387"/>
      <c r="L782" s="387"/>
      <c r="M782" s="387"/>
      <c r="N782" s="387"/>
      <c r="O782" s="387"/>
      <c r="P782" s="388"/>
      <c r="Q782" s="389"/>
      <c r="R782" s="390"/>
      <c r="S782" s="387"/>
      <c r="T782" s="387"/>
      <c r="U782" s="387"/>
      <c r="V782" s="387"/>
      <c r="W782" s="387"/>
      <c r="X782" s="387"/>
      <c r="Y782" s="387"/>
      <c r="Z782" s="387"/>
      <c r="AA782" s="387"/>
      <c r="AB782" s="387"/>
      <c r="AC782" s="387"/>
      <c r="AD782" s="387"/>
      <c r="AE782" s="387"/>
      <c r="AF782" s="387"/>
      <c r="AG782" s="387"/>
      <c r="AH782" s="387"/>
      <c r="AI782" s="387"/>
      <c r="AJ782" s="387"/>
      <c r="AK782" s="388"/>
      <c r="AL782" s="390"/>
      <c r="AM782" s="387"/>
      <c r="AN782" s="387"/>
      <c r="AO782" s="388"/>
    </row>
    <row r="783" spans="10:41" ht="20.25" customHeight="1" x14ac:dyDescent="0.4">
      <c r="AL783" s="391"/>
      <c r="AO783" s="392"/>
    </row>
    <row r="784" spans="10:41" ht="20.25" customHeight="1" x14ac:dyDescent="0.4">
      <c r="AL784" s="391"/>
      <c r="AO784" s="392"/>
    </row>
    <row r="785" spans="38:41" ht="20.25" customHeight="1" x14ac:dyDescent="0.4">
      <c r="AL785" s="391"/>
      <c r="AO785" s="392"/>
    </row>
    <row r="786" spans="38:41" ht="20.25" customHeight="1" x14ac:dyDescent="0.4">
      <c r="AL786" s="391"/>
      <c r="AO786" s="392"/>
    </row>
    <row r="787" spans="38:41" ht="20.25" customHeight="1" x14ac:dyDescent="0.4">
      <c r="AL787" s="391"/>
      <c r="AO787" s="392"/>
    </row>
    <row r="788" spans="38:41" ht="20.25" customHeight="1" x14ac:dyDescent="0.4">
      <c r="AL788" s="391"/>
      <c r="AO788" s="392"/>
    </row>
    <row r="789" spans="38:41" ht="20.25" customHeight="1" x14ac:dyDescent="0.4">
      <c r="AL789" s="391"/>
      <c r="AO789" s="392"/>
    </row>
    <row r="790" spans="38:41" ht="20.25" customHeight="1" x14ac:dyDescent="0.4">
      <c r="AL790" s="391"/>
      <c r="AO790" s="392"/>
    </row>
    <row r="791" spans="38:41" ht="20.25" customHeight="1" x14ac:dyDescent="0.4">
      <c r="AL791" s="391"/>
      <c r="AO791" s="392"/>
    </row>
    <row r="792" spans="38:41" ht="20.25" customHeight="1" x14ac:dyDescent="0.4">
      <c r="AL792" s="391"/>
      <c r="AO792" s="392"/>
    </row>
    <row r="793" spans="38:41" ht="20.25" customHeight="1" x14ac:dyDescent="0.4">
      <c r="AL793" s="391"/>
      <c r="AO793" s="392"/>
    </row>
    <row r="794" spans="38:41" ht="20.25" customHeight="1" x14ac:dyDescent="0.4">
      <c r="AL794" s="391"/>
      <c r="AO794" s="392"/>
    </row>
    <row r="795" spans="38:41" ht="20.25" customHeight="1" x14ac:dyDescent="0.4">
      <c r="AL795" s="391"/>
      <c r="AO795" s="392"/>
    </row>
    <row r="796" spans="38:41" ht="20.25" customHeight="1" x14ac:dyDescent="0.4">
      <c r="AL796" s="391"/>
      <c r="AO796" s="392"/>
    </row>
    <row r="797" spans="38:41" ht="20.25" customHeight="1" x14ac:dyDescent="0.4">
      <c r="AL797" s="391"/>
      <c r="AO797" s="392"/>
    </row>
    <row r="798" spans="38:41" ht="20.25" customHeight="1" x14ac:dyDescent="0.4">
      <c r="AL798" s="391"/>
      <c r="AO798" s="392"/>
    </row>
    <row r="799" spans="38:41" ht="20.25" customHeight="1" x14ac:dyDescent="0.4">
      <c r="AL799" s="391"/>
      <c r="AO799" s="392"/>
    </row>
    <row r="800" spans="38:41" ht="20.25" customHeight="1" x14ac:dyDescent="0.4">
      <c r="AL800" s="391"/>
      <c r="AO800" s="392"/>
    </row>
    <row r="801" spans="17:41" ht="20.25" customHeight="1" x14ac:dyDescent="0.4">
      <c r="AL801" s="391"/>
      <c r="AO801" s="392"/>
    </row>
    <row r="802" spans="17:41" ht="20.25" customHeight="1" x14ac:dyDescent="0.4">
      <c r="AL802" s="391"/>
      <c r="AO802" s="392"/>
    </row>
    <row r="803" spans="17:41" ht="20.25" customHeight="1" x14ac:dyDescent="0.4">
      <c r="AL803" s="391"/>
      <c r="AO803" s="392"/>
    </row>
    <row r="804" spans="17:41" ht="20.25" customHeight="1" x14ac:dyDescent="0.4">
      <c r="AL804" s="391"/>
      <c r="AO804" s="392"/>
    </row>
    <row r="805" spans="17:41" ht="20.25" customHeight="1" x14ac:dyDescent="0.4">
      <c r="AL805" s="391"/>
      <c r="AO805" s="392"/>
    </row>
    <row r="806" spans="17:41" ht="20.25" customHeight="1" x14ac:dyDescent="0.4">
      <c r="AL806" s="391"/>
      <c r="AO806" s="392"/>
    </row>
    <row r="807" spans="17:41" ht="20.25" customHeight="1" x14ac:dyDescent="0.4">
      <c r="AL807" s="391"/>
      <c r="AO807" s="392"/>
    </row>
    <row r="808" spans="17:41" ht="20.25" customHeight="1" x14ac:dyDescent="0.4">
      <c r="AL808" s="391"/>
      <c r="AO808" s="392"/>
    </row>
    <row r="809" spans="17:41" ht="20.25" customHeight="1" x14ac:dyDescent="0.4">
      <c r="AL809" s="391"/>
      <c r="AO809" s="392"/>
    </row>
    <row r="810" spans="17:41" ht="20.25" customHeight="1" x14ac:dyDescent="0.4">
      <c r="AL810" s="391"/>
      <c r="AO810" s="392"/>
    </row>
    <row r="811" spans="17:41" ht="20.25" customHeight="1" x14ac:dyDescent="0.4">
      <c r="AL811" s="391"/>
      <c r="AO811" s="392"/>
    </row>
    <row r="812" spans="17:41" ht="20.25" customHeight="1" x14ac:dyDescent="0.4">
      <c r="AL812" s="391"/>
      <c r="AO812" s="392"/>
    </row>
    <row r="813" spans="17:41" ht="20.25" customHeight="1" x14ac:dyDescent="0.4">
      <c r="AL813" s="391"/>
      <c r="AO813" s="392"/>
    </row>
    <row r="814" spans="17:41" ht="20.25" customHeight="1" x14ac:dyDescent="0.4">
      <c r="AL814" s="391"/>
      <c r="AO814" s="392"/>
    </row>
    <row r="815" spans="17:41" ht="20.25" customHeight="1" x14ac:dyDescent="0.4">
      <c r="AL815" s="391"/>
      <c r="AO815" s="392"/>
    </row>
    <row r="816" spans="17:41" ht="20.25" customHeight="1" x14ac:dyDescent="0.4">
      <c r="Q816" s="385"/>
      <c r="AL816" s="391"/>
      <c r="AO816" s="392"/>
    </row>
    <row r="817" spans="10:41" ht="20.25" customHeight="1" x14ac:dyDescent="0.4">
      <c r="Q817" s="385"/>
      <c r="AL817" s="391"/>
      <c r="AO817" s="392"/>
    </row>
    <row r="818" spans="10:41" ht="20.25" customHeight="1" x14ac:dyDescent="0.4">
      <c r="Q818" s="385"/>
      <c r="AL818" s="391"/>
      <c r="AO818" s="392"/>
    </row>
    <row r="819" spans="10:41" ht="20.25" customHeight="1" x14ac:dyDescent="0.4">
      <c r="Q819" s="385"/>
      <c r="AL819" s="391"/>
      <c r="AO819" s="392"/>
    </row>
    <row r="820" spans="10:41" ht="20.25" customHeight="1" x14ac:dyDescent="0.4">
      <c r="Q820" s="385"/>
      <c r="AL820" s="391"/>
      <c r="AO820" s="392"/>
    </row>
    <row r="821" spans="10:41" ht="20.25" customHeight="1" x14ac:dyDescent="0.4">
      <c r="J821" s="386"/>
      <c r="K821" s="387"/>
      <c r="L821" s="387"/>
      <c r="M821" s="387"/>
      <c r="N821" s="387"/>
      <c r="O821" s="387"/>
      <c r="P821" s="388"/>
      <c r="Q821" s="389"/>
      <c r="R821" s="390"/>
      <c r="S821" s="387"/>
      <c r="T821" s="387"/>
      <c r="U821" s="387"/>
      <c r="V821" s="387"/>
      <c r="W821" s="387"/>
      <c r="X821" s="387"/>
      <c r="Y821" s="387"/>
      <c r="Z821" s="387"/>
      <c r="AA821" s="387"/>
      <c r="AB821" s="387"/>
      <c r="AC821" s="387"/>
      <c r="AD821" s="387"/>
      <c r="AE821" s="387"/>
      <c r="AF821" s="387"/>
      <c r="AG821" s="387"/>
      <c r="AH821" s="387"/>
      <c r="AI821" s="387"/>
      <c r="AJ821" s="387"/>
      <c r="AK821" s="388"/>
      <c r="AL821" s="390"/>
      <c r="AM821" s="387"/>
      <c r="AN821" s="387"/>
      <c r="AO821" s="388"/>
    </row>
    <row r="822" spans="10:41" ht="20.25" customHeight="1" x14ac:dyDescent="0.4">
      <c r="AL822" s="391"/>
      <c r="AO822" s="392"/>
    </row>
    <row r="823" spans="10:41" ht="20.25" customHeight="1" x14ac:dyDescent="0.4">
      <c r="AL823" s="391"/>
      <c r="AO823" s="392"/>
    </row>
    <row r="824" spans="10:41" ht="20.25" customHeight="1" x14ac:dyDescent="0.4">
      <c r="AL824" s="391"/>
      <c r="AO824" s="392"/>
    </row>
    <row r="825" spans="10:41" ht="20.25" customHeight="1" x14ac:dyDescent="0.4">
      <c r="AL825" s="391"/>
      <c r="AO825" s="392"/>
    </row>
    <row r="826" spans="10:41" ht="20.25" customHeight="1" x14ac:dyDescent="0.4">
      <c r="AL826" s="391"/>
      <c r="AO826" s="392"/>
    </row>
    <row r="827" spans="10:41" ht="20.25" customHeight="1" x14ac:dyDescent="0.4">
      <c r="AL827" s="391"/>
      <c r="AO827" s="392"/>
    </row>
    <row r="828" spans="10:41" ht="20.25" customHeight="1" x14ac:dyDescent="0.4">
      <c r="AL828" s="391"/>
      <c r="AO828" s="392"/>
    </row>
    <row r="829" spans="10:41" ht="20.25" customHeight="1" x14ac:dyDescent="0.4">
      <c r="AL829" s="391"/>
      <c r="AO829" s="392"/>
    </row>
    <row r="830" spans="10:41" ht="20.25" customHeight="1" x14ac:dyDescent="0.4">
      <c r="AL830" s="391"/>
      <c r="AO830" s="392"/>
    </row>
    <row r="831" spans="10:41" ht="20.25" customHeight="1" x14ac:dyDescent="0.4">
      <c r="AL831" s="391"/>
      <c r="AO831" s="392"/>
    </row>
    <row r="832" spans="10:41" ht="20.25" customHeight="1" x14ac:dyDescent="0.4">
      <c r="AL832" s="391"/>
      <c r="AO832" s="392"/>
    </row>
    <row r="833" spans="17:41" ht="20.25" customHeight="1" x14ac:dyDescent="0.4">
      <c r="AL833" s="391"/>
      <c r="AO833" s="392"/>
    </row>
    <row r="834" spans="17:41" ht="20.25" customHeight="1" x14ac:dyDescent="0.4">
      <c r="AL834" s="391"/>
      <c r="AO834" s="392"/>
    </row>
    <row r="835" spans="17:41" ht="20.25" customHeight="1" x14ac:dyDescent="0.4">
      <c r="AL835" s="391"/>
      <c r="AO835" s="392"/>
    </row>
    <row r="836" spans="17:41" ht="20.25" customHeight="1" x14ac:dyDescent="0.4">
      <c r="AL836" s="391"/>
      <c r="AO836" s="392"/>
    </row>
    <row r="837" spans="17:41" ht="20.25" customHeight="1" x14ac:dyDescent="0.4">
      <c r="AL837" s="391"/>
      <c r="AO837" s="392"/>
    </row>
    <row r="838" spans="17:41" ht="20.25" customHeight="1" x14ac:dyDescent="0.4">
      <c r="AL838" s="391"/>
      <c r="AO838" s="392"/>
    </row>
    <row r="839" spans="17:41" ht="20.25" customHeight="1" x14ac:dyDescent="0.4">
      <c r="AL839" s="391"/>
      <c r="AO839" s="392"/>
    </row>
    <row r="840" spans="17:41" ht="20.25" customHeight="1" x14ac:dyDescent="0.4">
      <c r="AL840" s="391"/>
      <c r="AO840" s="392"/>
    </row>
    <row r="841" spans="17:41" ht="20.25" customHeight="1" x14ac:dyDescent="0.4">
      <c r="AL841" s="391"/>
      <c r="AO841" s="392"/>
    </row>
    <row r="842" spans="17:41" ht="20.25" customHeight="1" x14ac:dyDescent="0.4">
      <c r="AL842" s="391"/>
      <c r="AO842" s="392"/>
    </row>
    <row r="843" spans="17:41" ht="20.25" customHeight="1" x14ac:dyDescent="0.4">
      <c r="AL843" s="391"/>
      <c r="AO843" s="392"/>
    </row>
    <row r="844" spans="17:41" ht="20.25" customHeight="1" x14ac:dyDescent="0.4">
      <c r="Q844" s="385"/>
      <c r="AL844" s="391"/>
      <c r="AO844" s="392"/>
    </row>
    <row r="845" spans="17:41" ht="20.25" customHeight="1" x14ac:dyDescent="0.4">
      <c r="Q845" s="385"/>
      <c r="AL845" s="391"/>
      <c r="AO845" s="392"/>
    </row>
    <row r="846" spans="17:41" ht="20.25" customHeight="1" x14ac:dyDescent="0.4">
      <c r="Q846" s="385"/>
      <c r="AL846" s="391"/>
      <c r="AO846" s="392"/>
    </row>
    <row r="847" spans="17:41" ht="20.25" customHeight="1" x14ac:dyDescent="0.4">
      <c r="Q847" s="385"/>
      <c r="AL847" s="391"/>
      <c r="AO847" s="392"/>
    </row>
    <row r="848" spans="17:41" ht="20.25" customHeight="1" x14ac:dyDescent="0.4">
      <c r="Q848" s="385"/>
      <c r="AL848" s="391"/>
      <c r="AO848" s="392"/>
    </row>
    <row r="849" spans="10:41" ht="20.25" customHeight="1" x14ac:dyDescent="0.4">
      <c r="J849" s="386"/>
      <c r="K849" s="387"/>
      <c r="L849" s="387"/>
      <c r="M849" s="387"/>
      <c r="N849" s="387"/>
      <c r="O849" s="387"/>
      <c r="P849" s="388"/>
      <c r="Q849" s="389"/>
      <c r="R849" s="390"/>
      <c r="S849" s="387"/>
      <c r="T849" s="387"/>
      <c r="U849" s="387"/>
      <c r="V849" s="387"/>
      <c r="W849" s="387"/>
      <c r="X849" s="387"/>
      <c r="Y849" s="387"/>
      <c r="Z849" s="387"/>
      <c r="AA849" s="387"/>
      <c r="AB849" s="387"/>
      <c r="AC849" s="387"/>
      <c r="AD849" s="387"/>
      <c r="AE849" s="387"/>
      <c r="AF849" s="387"/>
      <c r="AG849" s="387"/>
      <c r="AH849" s="387"/>
      <c r="AI849" s="387"/>
      <c r="AJ849" s="387"/>
      <c r="AK849" s="388"/>
      <c r="AL849" s="390"/>
      <c r="AM849" s="387"/>
      <c r="AN849" s="387"/>
      <c r="AO849" s="388"/>
    </row>
    <row r="850" spans="10:41" ht="20.25" customHeight="1" x14ac:dyDescent="0.4">
      <c r="AL850" s="391"/>
      <c r="AO850" s="392"/>
    </row>
    <row r="851" spans="10:41" ht="20.25" customHeight="1" x14ac:dyDescent="0.4">
      <c r="AL851" s="391"/>
      <c r="AO851" s="392"/>
    </row>
    <row r="852" spans="10:41" ht="20.25" customHeight="1" x14ac:dyDescent="0.4">
      <c r="AL852" s="391"/>
      <c r="AO852" s="392"/>
    </row>
    <row r="853" spans="10:41" ht="20.25" customHeight="1" x14ac:dyDescent="0.4">
      <c r="AL853" s="391"/>
      <c r="AO853" s="392"/>
    </row>
    <row r="854" spans="10:41" ht="20.25" customHeight="1" x14ac:dyDescent="0.4">
      <c r="AL854" s="391"/>
      <c r="AO854" s="392"/>
    </row>
    <row r="855" spans="10:41" ht="20.25" customHeight="1" x14ac:dyDescent="0.4">
      <c r="AL855" s="391"/>
      <c r="AO855" s="392"/>
    </row>
    <row r="856" spans="10:41" ht="20.25" customHeight="1" x14ac:dyDescent="0.4">
      <c r="AL856" s="391"/>
      <c r="AO856" s="392"/>
    </row>
    <row r="857" spans="10:41" ht="20.25" customHeight="1" x14ac:dyDescent="0.4">
      <c r="AL857" s="391"/>
      <c r="AO857" s="392"/>
    </row>
    <row r="858" spans="10:41" ht="20.25" customHeight="1" x14ac:dyDescent="0.4">
      <c r="AL858" s="391"/>
      <c r="AO858" s="392"/>
    </row>
    <row r="859" spans="10:41" ht="20.25" customHeight="1" x14ac:dyDescent="0.4">
      <c r="AL859" s="391"/>
      <c r="AO859" s="392"/>
    </row>
    <row r="860" spans="10:41" ht="20.25" customHeight="1" x14ac:dyDescent="0.4">
      <c r="AL860" s="391"/>
      <c r="AO860" s="392"/>
    </row>
    <row r="861" spans="10:41" ht="20.25" customHeight="1" x14ac:dyDescent="0.4">
      <c r="AL861" s="391"/>
      <c r="AO861" s="392"/>
    </row>
    <row r="862" spans="10:41" ht="20.25" customHeight="1" x14ac:dyDescent="0.4">
      <c r="AL862" s="391"/>
      <c r="AO862" s="392"/>
    </row>
    <row r="863" spans="10:41" ht="20.25" customHeight="1" x14ac:dyDescent="0.4">
      <c r="AL863" s="391"/>
      <c r="AO863" s="392"/>
    </row>
    <row r="864" spans="10:41" ht="20.25" customHeight="1" x14ac:dyDescent="0.4">
      <c r="AL864" s="391"/>
      <c r="AO864" s="392"/>
    </row>
    <row r="865" spans="38:41" ht="20.25" customHeight="1" x14ac:dyDescent="0.4">
      <c r="AL865" s="391"/>
      <c r="AO865" s="392"/>
    </row>
    <row r="866" spans="38:41" ht="20.25" customHeight="1" x14ac:dyDescent="0.4">
      <c r="AL866" s="391"/>
      <c r="AO866" s="392"/>
    </row>
    <row r="867" spans="38:41" ht="20.25" customHeight="1" x14ac:dyDescent="0.4">
      <c r="AL867" s="391"/>
      <c r="AO867" s="392"/>
    </row>
    <row r="868" spans="38:41" ht="20.25" customHeight="1" x14ac:dyDescent="0.4">
      <c r="AL868" s="391"/>
      <c r="AO868" s="392"/>
    </row>
    <row r="869" spans="38:41" ht="20.25" customHeight="1" x14ac:dyDescent="0.4">
      <c r="AL869" s="391"/>
      <c r="AO869" s="392"/>
    </row>
    <row r="870" spans="38:41" ht="20.25" customHeight="1" x14ac:dyDescent="0.4">
      <c r="AL870" s="391"/>
      <c r="AO870" s="392"/>
    </row>
    <row r="871" spans="38:41" ht="20.25" customHeight="1" x14ac:dyDescent="0.4">
      <c r="AL871" s="391"/>
      <c r="AO871" s="392"/>
    </row>
    <row r="872" spans="38:41" ht="20.25" customHeight="1" x14ac:dyDescent="0.4">
      <c r="AL872" s="391"/>
      <c r="AO872" s="392"/>
    </row>
    <row r="873" spans="38:41" ht="20.25" customHeight="1" x14ac:dyDescent="0.4">
      <c r="AL873" s="391"/>
      <c r="AO873" s="392"/>
    </row>
    <row r="874" spans="38:41" ht="20.25" customHeight="1" x14ac:dyDescent="0.4">
      <c r="AL874" s="391"/>
      <c r="AO874" s="392"/>
    </row>
    <row r="875" spans="38:41" ht="20.25" customHeight="1" x14ac:dyDescent="0.4">
      <c r="AL875" s="391"/>
      <c r="AO875" s="392"/>
    </row>
    <row r="876" spans="38:41" ht="20.25" customHeight="1" x14ac:dyDescent="0.4">
      <c r="AL876" s="391"/>
      <c r="AO876" s="392"/>
    </row>
    <row r="877" spans="38:41" ht="20.25" customHeight="1" x14ac:dyDescent="0.4">
      <c r="AL877" s="391"/>
      <c r="AO877" s="392"/>
    </row>
    <row r="878" spans="38:41" ht="20.25" customHeight="1" x14ac:dyDescent="0.4">
      <c r="AL878" s="391"/>
      <c r="AO878" s="392"/>
    </row>
    <row r="879" spans="38:41" ht="20.25" customHeight="1" x14ac:dyDescent="0.4">
      <c r="AL879" s="391"/>
      <c r="AO879" s="392"/>
    </row>
    <row r="880" spans="38:41" ht="20.25" customHeight="1" x14ac:dyDescent="0.4">
      <c r="AL880" s="391"/>
      <c r="AO880" s="392"/>
    </row>
    <row r="881" spans="10:41" ht="20.25" customHeight="1" x14ac:dyDescent="0.4">
      <c r="AL881" s="391"/>
      <c r="AO881" s="392"/>
    </row>
    <row r="882" spans="10:41" ht="20.25" customHeight="1" x14ac:dyDescent="0.4">
      <c r="AL882" s="391"/>
      <c r="AO882" s="392"/>
    </row>
    <row r="883" spans="10:41" ht="20.25" customHeight="1" x14ac:dyDescent="0.4">
      <c r="AL883" s="391"/>
      <c r="AO883" s="392"/>
    </row>
    <row r="884" spans="10:41" ht="20.25" customHeight="1" x14ac:dyDescent="0.4">
      <c r="Q884" s="385"/>
      <c r="AL884" s="391"/>
      <c r="AO884" s="392"/>
    </row>
    <row r="885" spans="10:41" ht="20.25" customHeight="1" x14ac:dyDescent="0.4">
      <c r="Q885" s="385"/>
      <c r="AL885" s="391"/>
      <c r="AO885" s="392"/>
    </row>
    <row r="886" spans="10:41" ht="20.25" customHeight="1" x14ac:dyDescent="0.4">
      <c r="Q886" s="385"/>
      <c r="AL886" s="391"/>
      <c r="AO886" s="392"/>
    </row>
    <row r="887" spans="10:41" ht="20.25" customHeight="1" x14ac:dyDescent="0.4">
      <c r="Q887" s="385"/>
      <c r="AL887" s="391"/>
      <c r="AO887" s="392"/>
    </row>
    <row r="888" spans="10:41" ht="20.25" customHeight="1" x14ac:dyDescent="0.4">
      <c r="Q888" s="385"/>
      <c r="AL888" s="391"/>
      <c r="AO888" s="392"/>
    </row>
    <row r="889" spans="10:41" ht="20.25" customHeight="1" x14ac:dyDescent="0.4">
      <c r="J889" s="386"/>
      <c r="K889" s="387"/>
      <c r="L889" s="387"/>
      <c r="M889" s="387"/>
      <c r="N889" s="387"/>
      <c r="O889" s="387"/>
      <c r="P889" s="388"/>
      <c r="Q889" s="389"/>
      <c r="R889" s="390"/>
      <c r="S889" s="387"/>
      <c r="T889" s="387"/>
      <c r="U889" s="387"/>
      <c r="V889" s="387"/>
      <c r="W889" s="387"/>
      <c r="X889" s="387"/>
      <c r="Y889" s="387"/>
      <c r="Z889" s="387"/>
      <c r="AA889" s="387"/>
      <c r="AB889" s="387"/>
      <c r="AC889" s="387"/>
      <c r="AD889" s="387"/>
      <c r="AE889" s="387"/>
      <c r="AF889" s="387"/>
      <c r="AG889" s="387"/>
      <c r="AH889" s="387"/>
      <c r="AI889" s="387"/>
      <c r="AJ889" s="387"/>
      <c r="AK889" s="388"/>
      <c r="AL889" s="390"/>
      <c r="AM889" s="387"/>
      <c r="AN889" s="387"/>
      <c r="AO889" s="388"/>
    </row>
    <row r="890" spans="10:41" ht="20.25" customHeight="1" x14ac:dyDescent="0.4">
      <c r="AL890" s="391"/>
      <c r="AO890" s="392"/>
    </row>
    <row r="891" spans="10:41" ht="20.25" customHeight="1" x14ac:dyDescent="0.4">
      <c r="AL891" s="391"/>
      <c r="AO891" s="392"/>
    </row>
    <row r="892" spans="10:41" ht="20.25" customHeight="1" x14ac:dyDescent="0.4">
      <c r="AL892" s="391"/>
      <c r="AO892" s="392"/>
    </row>
    <row r="893" spans="10:41" ht="20.25" customHeight="1" x14ac:dyDescent="0.4">
      <c r="AL893" s="391"/>
      <c r="AO893" s="392"/>
    </row>
    <row r="894" spans="10:41" ht="20.25" customHeight="1" x14ac:dyDescent="0.4">
      <c r="AL894" s="391"/>
      <c r="AO894" s="392"/>
    </row>
    <row r="895" spans="10:41" ht="20.25" customHeight="1" x14ac:dyDescent="0.4">
      <c r="AL895" s="391"/>
      <c r="AO895" s="392"/>
    </row>
    <row r="896" spans="10:41" ht="20.25" customHeight="1" x14ac:dyDescent="0.4">
      <c r="AL896" s="391"/>
      <c r="AO896" s="392"/>
    </row>
    <row r="897" spans="38:41" ht="20.25" customHeight="1" x14ac:dyDescent="0.4">
      <c r="AL897" s="391"/>
      <c r="AO897" s="392"/>
    </row>
    <row r="898" spans="38:41" ht="20.25" customHeight="1" x14ac:dyDescent="0.4">
      <c r="AL898" s="391"/>
      <c r="AO898" s="392"/>
    </row>
    <row r="899" spans="38:41" ht="20.25" customHeight="1" x14ac:dyDescent="0.4">
      <c r="AL899" s="391"/>
      <c r="AO899" s="392"/>
    </row>
    <row r="900" spans="38:41" ht="20.25" customHeight="1" x14ac:dyDescent="0.4">
      <c r="AL900" s="391"/>
      <c r="AO900" s="392"/>
    </row>
    <row r="901" spans="38:41" ht="20.25" customHeight="1" x14ac:dyDescent="0.4">
      <c r="AL901" s="391"/>
      <c r="AO901" s="392"/>
    </row>
    <row r="902" spans="38:41" ht="20.25" customHeight="1" x14ac:dyDescent="0.4">
      <c r="AL902" s="391"/>
      <c r="AO902" s="392"/>
    </row>
    <row r="903" spans="38:41" ht="20.25" customHeight="1" x14ac:dyDescent="0.4">
      <c r="AL903" s="391"/>
      <c r="AO903" s="392"/>
    </row>
    <row r="904" spans="38:41" ht="20.25" customHeight="1" x14ac:dyDescent="0.4">
      <c r="AL904" s="391"/>
      <c r="AO904" s="392"/>
    </row>
    <row r="905" spans="38:41" ht="20.25" customHeight="1" x14ac:dyDescent="0.4">
      <c r="AL905" s="391"/>
      <c r="AO905" s="392"/>
    </row>
    <row r="906" spans="38:41" ht="20.25" customHeight="1" x14ac:dyDescent="0.4">
      <c r="AL906" s="391"/>
      <c r="AO906" s="392"/>
    </row>
    <row r="907" spans="38:41" ht="20.25" customHeight="1" x14ac:dyDescent="0.4">
      <c r="AL907" s="391"/>
      <c r="AO907" s="392"/>
    </row>
    <row r="908" spans="38:41" ht="20.25" customHeight="1" x14ac:dyDescent="0.4">
      <c r="AL908" s="391"/>
      <c r="AO908" s="392"/>
    </row>
    <row r="909" spans="38:41" ht="20.25" customHeight="1" x14ac:dyDescent="0.4">
      <c r="AL909" s="391"/>
      <c r="AO909" s="392"/>
    </row>
    <row r="910" spans="38:41" ht="20.25" customHeight="1" x14ac:dyDescent="0.4">
      <c r="AL910" s="391"/>
      <c r="AO910" s="392"/>
    </row>
    <row r="911" spans="38:41" ht="20.25" customHeight="1" x14ac:dyDescent="0.4">
      <c r="AL911" s="391"/>
      <c r="AO911" s="392"/>
    </row>
    <row r="912" spans="38:41" ht="20.25" customHeight="1" x14ac:dyDescent="0.4">
      <c r="AL912" s="391"/>
      <c r="AO912" s="392"/>
    </row>
    <row r="913" spans="17:41" ht="20.25" customHeight="1" x14ac:dyDescent="0.4">
      <c r="AL913" s="391"/>
      <c r="AO913" s="392"/>
    </row>
    <row r="914" spans="17:41" ht="20.25" customHeight="1" x14ac:dyDescent="0.4">
      <c r="AL914" s="391"/>
      <c r="AO914" s="392"/>
    </row>
    <row r="915" spans="17:41" ht="20.25" customHeight="1" x14ac:dyDescent="0.4">
      <c r="AL915" s="391"/>
      <c r="AO915" s="392"/>
    </row>
    <row r="916" spans="17:41" ht="20.25" customHeight="1" x14ac:dyDescent="0.4">
      <c r="AL916" s="391"/>
      <c r="AO916" s="392"/>
    </row>
    <row r="917" spans="17:41" ht="20.25" customHeight="1" x14ac:dyDescent="0.4">
      <c r="AL917" s="391"/>
      <c r="AO917" s="392"/>
    </row>
    <row r="918" spans="17:41" ht="20.25" customHeight="1" x14ac:dyDescent="0.4">
      <c r="AL918" s="391"/>
      <c r="AO918" s="392"/>
    </row>
    <row r="919" spans="17:41" ht="20.25" customHeight="1" x14ac:dyDescent="0.4">
      <c r="AL919" s="391"/>
      <c r="AO919" s="392"/>
    </row>
    <row r="920" spans="17:41" ht="20.25" customHeight="1" x14ac:dyDescent="0.4">
      <c r="AL920" s="391"/>
      <c r="AO920" s="392"/>
    </row>
    <row r="921" spans="17:41" ht="20.25" customHeight="1" x14ac:dyDescent="0.4">
      <c r="AL921" s="391"/>
      <c r="AO921" s="392"/>
    </row>
    <row r="922" spans="17:41" ht="20.25" customHeight="1" x14ac:dyDescent="0.4">
      <c r="AL922" s="391"/>
      <c r="AO922" s="392"/>
    </row>
    <row r="923" spans="17:41" ht="20.25" customHeight="1" x14ac:dyDescent="0.4">
      <c r="AL923" s="391"/>
      <c r="AO923" s="392"/>
    </row>
    <row r="924" spans="17:41" ht="20.25" customHeight="1" x14ac:dyDescent="0.4">
      <c r="Q924" s="385"/>
      <c r="AL924" s="391"/>
      <c r="AO924" s="392"/>
    </row>
    <row r="925" spans="17:41" ht="20.25" customHeight="1" x14ac:dyDescent="0.4">
      <c r="Q925" s="385"/>
      <c r="AL925" s="391"/>
      <c r="AO925" s="392"/>
    </row>
    <row r="926" spans="17:41" ht="20.25" customHeight="1" x14ac:dyDescent="0.4">
      <c r="Q926" s="385"/>
      <c r="AL926" s="391"/>
      <c r="AO926" s="392"/>
    </row>
    <row r="927" spans="17:41" ht="20.25" customHeight="1" x14ac:dyDescent="0.4">
      <c r="Q927" s="385"/>
      <c r="AL927" s="391"/>
      <c r="AO927" s="392"/>
    </row>
    <row r="928" spans="17:41" ht="20.25" customHeight="1" x14ac:dyDescent="0.4">
      <c r="Q928" s="385"/>
      <c r="AL928" s="391"/>
      <c r="AO928" s="392"/>
    </row>
    <row r="929" spans="10:41" ht="20.25" customHeight="1" x14ac:dyDescent="0.4">
      <c r="J929" s="386"/>
      <c r="K929" s="387"/>
      <c r="L929" s="387"/>
      <c r="M929" s="387"/>
      <c r="N929" s="387"/>
      <c r="O929" s="387"/>
      <c r="P929" s="388"/>
      <c r="Q929" s="389"/>
      <c r="R929" s="390"/>
      <c r="S929" s="387"/>
      <c r="T929" s="387"/>
      <c r="U929" s="387"/>
      <c r="V929" s="387"/>
      <c r="W929" s="387"/>
      <c r="X929" s="387"/>
      <c r="Y929" s="387"/>
      <c r="Z929" s="387"/>
      <c r="AA929" s="387"/>
      <c r="AB929" s="387"/>
      <c r="AC929" s="387"/>
      <c r="AD929" s="387"/>
      <c r="AE929" s="387"/>
      <c r="AF929" s="387"/>
      <c r="AG929" s="387"/>
      <c r="AH929" s="387"/>
      <c r="AI929" s="387"/>
      <c r="AJ929" s="387"/>
      <c r="AK929" s="388"/>
      <c r="AL929" s="390"/>
      <c r="AM929" s="387"/>
      <c r="AN929" s="387"/>
      <c r="AO929" s="388"/>
    </row>
    <row r="930" spans="10:41" ht="20.25" customHeight="1" x14ac:dyDescent="0.4">
      <c r="AL930" s="391"/>
      <c r="AO930" s="392"/>
    </row>
    <row r="931" spans="10:41" ht="20.25" customHeight="1" x14ac:dyDescent="0.4">
      <c r="AL931" s="391"/>
      <c r="AO931" s="392"/>
    </row>
    <row r="932" spans="10:41" ht="20.25" customHeight="1" x14ac:dyDescent="0.4">
      <c r="AL932" s="391"/>
      <c r="AO932" s="392"/>
    </row>
    <row r="933" spans="10:41" ht="20.25" customHeight="1" x14ac:dyDescent="0.4">
      <c r="AL933" s="391"/>
      <c r="AO933" s="392"/>
    </row>
    <row r="934" spans="10:41" ht="20.25" customHeight="1" x14ac:dyDescent="0.4">
      <c r="AL934" s="391"/>
      <c r="AO934" s="392"/>
    </row>
    <row r="935" spans="10:41" ht="20.25" customHeight="1" x14ac:dyDescent="0.4">
      <c r="AL935" s="391"/>
      <c r="AO935" s="392"/>
    </row>
    <row r="936" spans="10:41" ht="20.25" customHeight="1" x14ac:dyDescent="0.4">
      <c r="AL936" s="391"/>
      <c r="AO936" s="392"/>
    </row>
    <row r="937" spans="10:41" ht="20.25" customHeight="1" x14ac:dyDescent="0.4">
      <c r="AL937" s="391"/>
      <c r="AO937" s="392"/>
    </row>
    <row r="938" spans="10:41" ht="20.25" customHeight="1" x14ac:dyDescent="0.4">
      <c r="AL938" s="391"/>
      <c r="AO938" s="392"/>
    </row>
    <row r="939" spans="10:41" ht="20.25" customHeight="1" x14ac:dyDescent="0.4">
      <c r="AL939" s="391"/>
      <c r="AO939" s="392"/>
    </row>
    <row r="940" spans="10:41" ht="20.25" customHeight="1" x14ac:dyDescent="0.4">
      <c r="AL940" s="391"/>
      <c r="AO940" s="392"/>
    </row>
    <row r="941" spans="10:41" ht="20.25" customHeight="1" x14ac:dyDescent="0.4">
      <c r="AL941" s="391"/>
      <c r="AO941" s="392"/>
    </row>
    <row r="942" spans="10:41" ht="20.25" customHeight="1" x14ac:dyDescent="0.4">
      <c r="AL942" s="391"/>
      <c r="AO942" s="392"/>
    </row>
    <row r="943" spans="10:41" ht="20.25" customHeight="1" x14ac:dyDescent="0.4">
      <c r="AL943" s="391"/>
      <c r="AO943" s="392"/>
    </row>
    <row r="944" spans="10:41" ht="20.25" customHeight="1" x14ac:dyDescent="0.4">
      <c r="AL944" s="391"/>
      <c r="AO944" s="392"/>
    </row>
    <row r="945" spans="10:41" ht="20.25" customHeight="1" x14ac:dyDescent="0.4">
      <c r="AL945" s="391"/>
      <c r="AO945" s="392"/>
    </row>
    <row r="946" spans="10:41" ht="20.25" customHeight="1" x14ac:dyDescent="0.4">
      <c r="AL946" s="391"/>
      <c r="AO946" s="392"/>
    </row>
    <row r="947" spans="10:41" ht="20.25" customHeight="1" x14ac:dyDescent="0.4">
      <c r="AL947" s="391"/>
      <c r="AO947" s="392"/>
    </row>
    <row r="948" spans="10:41" ht="20.25" customHeight="1" x14ac:dyDescent="0.4">
      <c r="AL948" s="391"/>
      <c r="AO948" s="392"/>
    </row>
    <row r="949" spans="10:41" ht="20.25" customHeight="1" x14ac:dyDescent="0.4">
      <c r="AL949" s="391"/>
      <c r="AO949" s="392"/>
    </row>
    <row r="950" spans="10:41" ht="20.25" customHeight="1" x14ac:dyDescent="0.4">
      <c r="AL950" s="391"/>
      <c r="AO950" s="392"/>
    </row>
    <row r="951" spans="10:41" ht="20.25" customHeight="1" x14ac:dyDescent="0.4">
      <c r="AL951" s="391"/>
      <c r="AO951" s="392"/>
    </row>
    <row r="952" spans="10:41" ht="20.25" customHeight="1" x14ac:dyDescent="0.4">
      <c r="AL952" s="391"/>
      <c r="AO952" s="392"/>
    </row>
    <row r="953" spans="10:41" ht="20.25" customHeight="1" x14ac:dyDescent="0.4">
      <c r="Q953" s="385"/>
      <c r="AL953" s="391"/>
      <c r="AO953" s="392"/>
    </row>
    <row r="954" spans="10:41" ht="20.25" customHeight="1" x14ac:dyDescent="0.4">
      <c r="Q954" s="385"/>
      <c r="AL954" s="391"/>
      <c r="AO954" s="392"/>
    </row>
    <row r="955" spans="10:41" ht="20.25" customHeight="1" x14ac:dyDescent="0.4">
      <c r="Q955" s="385"/>
      <c r="AL955" s="391"/>
      <c r="AO955" s="392"/>
    </row>
    <row r="956" spans="10:41" ht="20.25" customHeight="1" x14ac:dyDescent="0.4">
      <c r="Q956" s="385"/>
      <c r="AL956" s="391"/>
      <c r="AO956" s="392"/>
    </row>
    <row r="957" spans="10:41" ht="20.25" customHeight="1" x14ac:dyDescent="0.4">
      <c r="Q957" s="385"/>
      <c r="AL957" s="391"/>
      <c r="AO957" s="392"/>
    </row>
    <row r="958" spans="10:41" ht="20.25" customHeight="1" x14ac:dyDescent="0.4">
      <c r="J958" s="386"/>
      <c r="K958" s="387"/>
      <c r="L958" s="387"/>
      <c r="M958" s="387"/>
      <c r="N958" s="387"/>
      <c r="O958" s="387"/>
      <c r="P958" s="388"/>
      <c r="Q958" s="389"/>
      <c r="R958" s="390"/>
      <c r="S958" s="387"/>
      <c r="T958" s="387"/>
      <c r="U958" s="387"/>
      <c r="V958" s="387"/>
      <c r="W958" s="387"/>
      <c r="X958" s="387"/>
      <c r="Y958" s="387"/>
      <c r="Z958" s="387"/>
      <c r="AA958" s="387"/>
      <c r="AB958" s="387"/>
      <c r="AC958" s="387"/>
      <c r="AD958" s="387"/>
      <c r="AE958" s="387"/>
      <c r="AF958" s="387"/>
      <c r="AG958" s="387"/>
      <c r="AH958" s="387"/>
      <c r="AI958" s="387"/>
      <c r="AJ958" s="387"/>
      <c r="AK958" s="388"/>
      <c r="AL958" s="390"/>
      <c r="AM958" s="387"/>
      <c r="AN958" s="387"/>
      <c r="AO958" s="388"/>
    </row>
  </sheetData>
  <autoFilter ref="A1:BD161" xr:uid="{00000000-0009-0000-0000-000002000000}">
    <filterColumn colId="7">
      <filters>
        <filter val="○"/>
      </filters>
    </filterColumn>
  </autoFilter>
  <mergeCells count="29">
    <mergeCell ref="K56:P56"/>
    <mergeCell ref="K59:Z59"/>
    <mergeCell ref="K60:V60"/>
    <mergeCell ref="K61:P61"/>
    <mergeCell ref="K15:T15"/>
    <mergeCell ref="K16:P16"/>
    <mergeCell ref="K33:P33"/>
    <mergeCell ref="K35:T35"/>
    <mergeCell ref="K55:Z55"/>
    <mergeCell ref="K63:P63"/>
    <mergeCell ref="K64:P64"/>
    <mergeCell ref="K139:R139"/>
    <mergeCell ref="K66:P66"/>
    <mergeCell ref="K67:Z67"/>
    <mergeCell ref="K68:Z68"/>
    <mergeCell ref="K69:Z69"/>
    <mergeCell ref="K77:W77"/>
    <mergeCell ref="K81:W81"/>
    <mergeCell ref="K85:R85"/>
    <mergeCell ref="K65:P65"/>
    <mergeCell ref="K157:P157"/>
    <mergeCell ref="K158:P158"/>
    <mergeCell ref="K159:T159"/>
    <mergeCell ref="K113:X113"/>
    <mergeCell ref="K123:P123"/>
    <mergeCell ref="K130:T130"/>
    <mergeCell ref="K131:P131"/>
    <mergeCell ref="K151:P151"/>
    <mergeCell ref="K156:P156"/>
  </mergeCells>
  <phoneticPr fontId="2"/>
  <printOptions horizontalCentered="1"/>
  <pageMargins left="0.23622047244094491" right="0.23622047244094491" top="0.74803149606299213" bottom="0.74803149606299213" header="0.31496062992125984" footer="0.31496062992125984"/>
  <pageSetup paperSize="9" scale="53" fitToHeight="0" orientation="landscape" cellComments="asDisplayed" r:id="rId1"/>
  <headerFooter alignWithMargins="0"/>
  <rowBreaks count="1" manualBreakCount="1">
    <brk id="37" min="9" max="25" man="1"/>
  </rowBreaks>
  <colBreaks count="1" manualBreakCount="1">
    <brk id="1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F969"/>
  <sheetViews>
    <sheetView view="pageBreakPreview" zoomScale="85" zoomScaleNormal="100" zoomScaleSheetLayoutView="85" workbookViewId="0">
      <selection activeCell="B6" sqref="B6"/>
    </sheetView>
  </sheetViews>
  <sheetFormatPr defaultColWidth="4" defaultRowHeight="17.25" x14ac:dyDescent="0.4"/>
  <cols>
    <col min="1" max="1" width="1.5" style="412" customWidth="1"/>
    <col min="2" max="12" width="3.25" style="412" customWidth="1"/>
    <col min="13" max="13" width="13" style="412" customWidth="1"/>
    <col min="14" max="14" width="4.125" style="412" bestFit="1" customWidth="1"/>
    <col min="15" max="32" width="3.25" style="412" customWidth="1"/>
    <col min="33" max="33" width="1.5" style="412" customWidth="1"/>
    <col min="34" max="36" width="3.25" style="412" customWidth="1"/>
    <col min="37" max="16384" width="4" style="412"/>
  </cols>
  <sheetData>
    <row r="2" spans="1:32" x14ac:dyDescent="0.4">
      <c r="B2" s="412" t="s">
        <v>713</v>
      </c>
    </row>
    <row r="4" spans="1:32" x14ac:dyDescent="0.4">
      <c r="W4" s="413" t="s">
        <v>639</v>
      </c>
      <c r="X4" s="1061"/>
      <c r="Y4" s="1061"/>
      <c r="Z4" s="414" t="s">
        <v>640</v>
      </c>
      <c r="AA4" s="1061"/>
      <c r="AB4" s="1061"/>
      <c r="AC4" s="414" t="s">
        <v>641</v>
      </c>
      <c r="AD4" s="1061"/>
      <c r="AE4" s="1061"/>
      <c r="AF4" s="414" t="s">
        <v>714</v>
      </c>
    </row>
    <row r="5" spans="1:32" x14ac:dyDescent="0.4">
      <c r="B5" s="1062" t="s">
        <v>1325</v>
      </c>
      <c r="C5" s="1062"/>
      <c r="D5" s="1062"/>
      <c r="E5" s="1062"/>
      <c r="F5" s="1062"/>
      <c r="G5" s="1062"/>
      <c r="H5" s="1062"/>
      <c r="I5" s="1062"/>
      <c r="J5" s="1062"/>
      <c r="K5" s="414" t="s">
        <v>642</v>
      </c>
    </row>
    <row r="6" spans="1:32" x14ac:dyDescent="0.4">
      <c r="B6" s="414"/>
      <c r="C6" s="414"/>
      <c r="D6" s="414"/>
      <c r="E6" s="414"/>
      <c r="F6" s="414"/>
      <c r="G6" s="414"/>
      <c r="H6" s="414"/>
      <c r="I6" s="414"/>
      <c r="J6" s="414"/>
      <c r="K6" s="414"/>
    </row>
    <row r="7" spans="1:32" x14ac:dyDescent="0.4">
      <c r="S7" s="413" t="s">
        <v>715</v>
      </c>
      <c r="T7" s="1062"/>
      <c r="U7" s="1062"/>
      <c r="V7" s="1062"/>
      <c r="W7" s="1062"/>
      <c r="X7" s="1062"/>
      <c r="Y7" s="1062"/>
      <c r="Z7" s="1062"/>
      <c r="AA7" s="1062"/>
      <c r="AB7" s="1062"/>
      <c r="AC7" s="1062"/>
      <c r="AD7" s="1062"/>
      <c r="AE7" s="1062"/>
      <c r="AF7" s="1062"/>
    </row>
    <row r="9" spans="1:32" ht="20.25" customHeight="1" x14ac:dyDescent="0.4">
      <c r="B9" s="1041" t="s">
        <v>716</v>
      </c>
      <c r="C9" s="1041"/>
      <c r="D9" s="1041"/>
      <c r="E9" s="1041"/>
      <c r="F9" s="1041"/>
      <c r="G9" s="1041"/>
      <c r="H9" s="1041"/>
      <c r="I9" s="1041"/>
      <c r="J9" s="1041"/>
      <c r="K9" s="1041"/>
      <c r="L9" s="1041"/>
      <c r="M9" s="1041"/>
      <c r="N9" s="1041"/>
      <c r="O9" s="1041"/>
      <c r="P9" s="1041"/>
      <c r="Q9" s="1041"/>
      <c r="R9" s="1041"/>
      <c r="S9" s="1041"/>
      <c r="T9" s="1041"/>
      <c r="U9" s="1041"/>
      <c r="V9" s="1041"/>
      <c r="W9" s="1041"/>
      <c r="X9" s="1041"/>
      <c r="Y9" s="1041"/>
      <c r="Z9" s="1041"/>
      <c r="AA9" s="1041"/>
      <c r="AB9" s="1041"/>
      <c r="AC9" s="1041"/>
      <c r="AD9" s="1041"/>
      <c r="AE9" s="1041"/>
      <c r="AF9" s="1041"/>
    </row>
    <row r="10" spans="1:32" ht="20.25" customHeight="1" x14ac:dyDescent="0.4">
      <c r="B10" s="1041"/>
      <c r="C10" s="1041"/>
      <c r="D10" s="1041"/>
      <c r="E10" s="1041"/>
      <c r="F10" s="1041"/>
      <c r="G10" s="1041"/>
      <c r="H10" s="1041"/>
      <c r="I10" s="1041"/>
      <c r="J10" s="1041"/>
      <c r="K10" s="1041"/>
      <c r="L10" s="1041"/>
      <c r="M10" s="1041"/>
      <c r="N10" s="1041"/>
      <c r="O10" s="1041"/>
      <c r="P10" s="1041"/>
      <c r="Q10" s="1041"/>
      <c r="R10" s="1041"/>
      <c r="S10" s="1041"/>
      <c r="T10" s="1041"/>
      <c r="U10" s="1041"/>
      <c r="V10" s="1041"/>
      <c r="W10" s="1041"/>
      <c r="X10" s="1041"/>
      <c r="Y10" s="1041"/>
      <c r="Z10" s="1041"/>
      <c r="AA10" s="1041"/>
      <c r="AB10" s="1041"/>
      <c r="AC10" s="1041"/>
      <c r="AD10" s="1041"/>
      <c r="AE10" s="1041"/>
      <c r="AF10" s="1041"/>
    </row>
    <row r="11" spans="1:32" x14ac:dyDescent="0.4">
      <c r="B11" s="415"/>
      <c r="C11" s="415"/>
      <c r="D11" s="415"/>
      <c r="E11" s="415"/>
      <c r="F11" s="415"/>
      <c r="G11" s="415"/>
      <c r="H11" s="415"/>
      <c r="I11" s="415"/>
      <c r="J11" s="415"/>
      <c r="K11" s="415"/>
      <c r="L11" s="415"/>
      <c r="M11" s="415"/>
      <c r="N11" s="415"/>
      <c r="O11" s="415"/>
      <c r="P11" s="415"/>
      <c r="Q11" s="415"/>
      <c r="R11" s="415"/>
      <c r="S11" s="415"/>
      <c r="T11" s="415"/>
      <c r="U11" s="415"/>
      <c r="V11" s="415"/>
      <c r="W11" s="415"/>
      <c r="X11" s="415"/>
      <c r="Y11" s="415"/>
      <c r="Z11" s="415"/>
      <c r="AA11" s="415"/>
    </row>
    <row r="12" spans="1:32" x14ac:dyDescent="0.4">
      <c r="A12" s="412" t="s">
        <v>717</v>
      </c>
    </row>
    <row r="14" spans="1:32" ht="36" customHeight="1" x14ac:dyDescent="0.4">
      <c r="R14" s="1058" t="s">
        <v>718</v>
      </c>
      <c r="S14" s="1059"/>
      <c r="T14" s="1059"/>
      <c r="U14" s="1059"/>
      <c r="V14" s="1060"/>
      <c r="W14" s="416"/>
      <c r="X14" s="417"/>
      <c r="Y14" s="417"/>
      <c r="Z14" s="417"/>
      <c r="AA14" s="417"/>
      <c r="AB14" s="417"/>
      <c r="AC14" s="417"/>
      <c r="AD14" s="417"/>
      <c r="AE14" s="417"/>
      <c r="AF14" s="418"/>
    </row>
    <row r="15" spans="1:32" ht="13.5" customHeight="1" x14ac:dyDescent="0.4"/>
    <row r="16" spans="1:32" s="419" customFormat="1" ht="34.5" customHeight="1" x14ac:dyDescent="0.4">
      <c r="B16" s="1058" t="s">
        <v>719</v>
      </c>
      <c r="C16" s="1059"/>
      <c r="D16" s="1059"/>
      <c r="E16" s="1059"/>
      <c r="F16" s="1059"/>
      <c r="G16" s="1059"/>
      <c r="H16" s="1059"/>
      <c r="I16" s="1059"/>
      <c r="J16" s="1059"/>
      <c r="K16" s="1059"/>
      <c r="L16" s="1060"/>
      <c r="M16" s="1059" t="s">
        <v>720</v>
      </c>
      <c r="N16" s="1060"/>
      <c r="O16" s="1058" t="s">
        <v>721</v>
      </c>
      <c r="P16" s="1059"/>
      <c r="Q16" s="1059"/>
      <c r="R16" s="1059"/>
      <c r="S16" s="1059"/>
      <c r="T16" s="1059"/>
      <c r="U16" s="1059"/>
      <c r="V16" s="1059"/>
      <c r="W16" s="1059"/>
      <c r="X16" s="1059"/>
      <c r="Y16" s="1059"/>
      <c r="Z16" s="1059"/>
      <c r="AA16" s="1059"/>
      <c r="AB16" s="1059"/>
      <c r="AC16" s="1059"/>
      <c r="AD16" s="1059"/>
      <c r="AE16" s="1059"/>
      <c r="AF16" s="1060"/>
    </row>
    <row r="17" spans="2:32" s="419" customFormat="1" ht="19.5" customHeight="1" x14ac:dyDescent="0.4">
      <c r="B17" s="1021" t="s">
        <v>671</v>
      </c>
      <c r="C17" s="1022"/>
      <c r="D17" s="1022"/>
      <c r="E17" s="1022"/>
      <c r="F17" s="1022"/>
      <c r="G17" s="1022"/>
      <c r="H17" s="1022"/>
      <c r="I17" s="1022"/>
      <c r="J17" s="1022"/>
      <c r="K17" s="1022"/>
      <c r="L17" s="1023"/>
      <c r="M17" s="420"/>
      <c r="N17" s="421" t="s">
        <v>722</v>
      </c>
      <c r="O17" s="1030"/>
      <c r="P17" s="1031"/>
      <c r="Q17" s="1031"/>
      <c r="R17" s="1031"/>
      <c r="S17" s="1031"/>
      <c r="T17" s="1031"/>
      <c r="U17" s="1031"/>
      <c r="V17" s="1031"/>
      <c r="W17" s="1031"/>
      <c r="X17" s="1031"/>
      <c r="Y17" s="1031"/>
      <c r="Z17" s="1031"/>
      <c r="AA17" s="1031"/>
      <c r="AB17" s="1031"/>
      <c r="AC17" s="1031"/>
      <c r="AD17" s="1031"/>
      <c r="AE17" s="1031"/>
      <c r="AF17" s="1032"/>
    </row>
    <row r="18" spans="2:32" s="419" customFormat="1" ht="19.5" customHeight="1" x14ac:dyDescent="0.4">
      <c r="B18" s="1024"/>
      <c r="C18" s="1025"/>
      <c r="D18" s="1025"/>
      <c r="E18" s="1025"/>
      <c r="F18" s="1025"/>
      <c r="G18" s="1025"/>
      <c r="H18" s="1025"/>
      <c r="I18" s="1025"/>
      <c r="J18" s="1025"/>
      <c r="K18" s="1025"/>
      <c r="L18" s="1026"/>
      <c r="M18" s="422"/>
      <c r="N18" s="423" t="s">
        <v>722</v>
      </c>
      <c r="O18" s="1030"/>
      <c r="P18" s="1031"/>
      <c r="Q18" s="1031"/>
      <c r="R18" s="1031"/>
      <c r="S18" s="1031"/>
      <c r="T18" s="1031"/>
      <c r="U18" s="1031"/>
      <c r="V18" s="1031"/>
      <c r="W18" s="1031"/>
      <c r="X18" s="1031"/>
      <c r="Y18" s="1031"/>
      <c r="Z18" s="1031"/>
      <c r="AA18" s="1031"/>
      <c r="AB18" s="1031"/>
      <c r="AC18" s="1031"/>
      <c r="AD18" s="1031"/>
      <c r="AE18" s="1031"/>
      <c r="AF18" s="1032"/>
    </row>
    <row r="19" spans="2:32" s="419" customFormat="1" ht="19.5" customHeight="1" x14ac:dyDescent="0.4">
      <c r="B19" s="1027"/>
      <c r="C19" s="1028"/>
      <c r="D19" s="1028"/>
      <c r="E19" s="1028"/>
      <c r="F19" s="1028"/>
      <c r="G19" s="1028"/>
      <c r="H19" s="1028"/>
      <c r="I19" s="1028"/>
      <c r="J19" s="1028"/>
      <c r="K19" s="1028"/>
      <c r="L19" s="1029"/>
      <c r="M19" s="422"/>
      <c r="N19" s="423" t="s">
        <v>722</v>
      </c>
      <c r="O19" s="1030"/>
      <c r="P19" s="1031"/>
      <c r="Q19" s="1031"/>
      <c r="R19" s="1031"/>
      <c r="S19" s="1031"/>
      <c r="T19" s="1031"/>
      <c r="U19" s="1031"/>
      <c r="V19" s="1031"/>
      <c r="W19" s="1031"/>
      <c r="X19" s="1031"/>
      <c r="Y19" s="1031"/>
      <c r="Z19" s="1031"/>
      <c r="AA19" s="1031"/>
      <c r="AB19" s="1031"/>
      <c r="AC19" s="1031"/>
      <c r="AD19" s="1031"/>
      <c r="AE19" s="1031"/>
      <c r="AF19" s="1032"/>
    </row>
    <row r="20" spans="2:32" s="419" customFormat="1" ht="19.5" customHeight="1" x14ac:dyDescent="0.4">
      <c r="B20" s="1021" t="s">
        <v>675</v>
      </c>
      <c r="C20" s="1022"/>
      <c r="D20" s="1022"/>
      <c r="E20" s="1022"/>
      <c r="F20" s="1022"/>
      <c r="G20" s="1022"/>
      <c r="H20" s="1022"/>
      <c r="I20" s="1022"/>
      <c r="J20" s="1022"/>
      <c r="K20" s="1022"/>
      <c r="L20" s="1023"/>
      <c r="M20" s="422"/>
      <c r="N20" s="424" t="s">
        <v>722</v>
      </c>
      <c r="O20" s="1030"/>
      <c r="P20" s="1031"/>
      <c r="Q20" s="1031"/>
      <c r="R20" s="1031"/>
      <c r="S20" s="1031"/>
      <c r="T20" s="1031"/>
      <c r="U20" s="1031"/>
      <c r="V20" s="1031"/>
      <c r="W20" s="1031"/>
      <c r="X20" s="1031"/>
      <c r="Y20" s="1031"/>
      <c r="Z20" s="1031"/>
      <c r="AA20" s="1031"/>
      <c r="AB20" s="1031"/>
      <c r="AC20" s="1031"/>
      <c r="AD20" s="1031"/>
      <c r="AE20" s="1031"/>
      <c r="AF20" s="1032"/>
    </row>
    <row r="21" spans="2:32" s="419" customFormat="1" ht="19.5" customHeight="1" x14ac:dyDescent="0.4">
      <c r="B21" s="1024"/>
      <c r="C21" s="1025"/>
      <c r="D21" s="1025"/>
      <c r="E21" s="1025"/>
      <c r="F21" s="1025"/>
      <c r="G21" s="1025"/>
      <c r="H21" s="1025"/>
      <c r="I21" s="1025"/>
      <c r="J21" s="1025"/>
      <c r="K21" s="1025"/>
      <c r="L21" s="1026"/>
      <c r="M21" s="422"/>
      <c r="N21" s="424" t="s">
        <v>722</v>
      </c>
      <c r="O21" s="1030"/>
      <c r="P21" s="1031"/>
      <c r="Q21" s="1031"/>
      <c r="R21" s="1031"/>
      <c r="S21" s="1031"/>
      <c r="T21" s="1031"/>
      <c r="U21" s="1031"/>
      <c r="V21" s="1031"/>
      <c r="W21" s="1031"/>
      <c r="X21" s="1031"/>
      <c r="Y21" s="1031"/>
      <c r="Z21" s="1031"/>
      <c r="AA21" s="1031"/>
      <c r="AB21" s="1031"/>
      <c r="AC21" s="1031"/>
      <c r="AD21" s="1031"/>
      <c r="AE21" s="1031"/>
      <c r="AF21" s="1032"/>
    </row>
    <row r="22" spans="2:32" s="419" customFormat="1" ht="19.5" customHeight="1" x14ac:dyDescent="0.4">
      <c r="B22" s="1027"/>
      <c r="C22" s="1028"/>
      <c r="D22" s="1028"/>
      <c r="E22" s="1028"/>
      <c r="F22" s="1028"/>
      <c r="G22" s="1028"/>
      <c r="H22" s="1028"/>
      <c r="I22" s="1028"/>
      <c r="J22" s="1028"/>
      <c r="K22" s="1028"/>
      <c r="L22" s="1029"/>
      <c r="M22" s="425"/>
      <c r="N22" s="426" t="s">
        <v>722</v>
      </c>
      <c r="O22" s="1030"/>
      <c r="P22" s="1031"/>
      <c r="Q22" s="1031"/>
      <c r="R22" s="1031"/>
      <c r="S22" s="1031"/>
      <c r="T22" s="1031"/>
      <c r="U22" s="1031"/>
      <c r="V22" s="1031"/>
      <c r="W22" s="1031"/>
      <c r="X22" s="1031"/>
      <c r="Y22" s="1031"/>
      <c r="Z22" s="1031"/>
      <c r="AA22" s="1031"/>
      <c r="AB22" s="1031"/>
      <c r="AC22" s="1031"/>
      <c r="AD22" s="1031"/>
      <c r="AE22" s="1031"/>
      <c r="AF22" s="1032"/>
    </row>
    <row r="23" spans="2:32" s="419" customFormat="1" ht="19.5" customHeight="1" x14ac:dyDescent="0.4">
      <c r="B23" s="1021" t="s">
        <v>677</v>
      </c>
      <c r="C23" s="1022"/>
      <c r="D23" s="1022"/>
      <c r="E23" s="1022"/>
      <c r="F23" s="1022"/>
      <c r="G23" s="1022"/>
      <c r="H23" s="1022"/>
      <c r="I23" s="1022"/>
      <c r="J23" s="1022"/>
      <c r="K23" s="1022"/>
      <c r="L23" s="1023"/>
      <c r="M23" s="422"/>
      <c r="N23" s="424" t="s">
        <v>722</v>
      </c>
      <c r="O23" s="1030"/>
      <c r="P23" s="1031"/>
      <c r="Q23" s="1031"/>
      <c r="R23" s="1031"/>
      <c r="S23" s="1031"/>
      <c r="T23" s="1031"/>
      <c r="U23" s="1031"/>
      <c r="V23" s="1031"/>
      <c r="W23" s="1031"/>
      <c r="X23" s="1031"/>
      <c r="Y23" s="1031"/>
      <c r="Z23" s="1031"/>
      <c r="AA23" s="1031"/>
      <c r="AB23" s="1031"/>
      <c r="AC23" s="1031"/>
      <c r="AD23" s="1031"/>
      <c r="AE23" s="1031"/>
      <c r="AF23" s="1032"/>
    </row>
    <row r="24" spans="2:32" s="419" customFormat="1" ht="19.5" customHeight="1" x14ac:dyDescent="0.4">
      <c r="B24" s="1024"/>
      <c r="C24" s="1025"/>
      <c r="D24" s="1025"/>
      <c r="E24" s="1025"/>
      <c r="F24" s="1025"/>
      <c r="G24" s="1025"/>
      <c r="H24" s="1025"/>
      <c r="I24" s="1025"/>
      <c r="J24" s="1025"/>
      <c r="K24" s="1025"/>
      <c r="L24" s="1026"/>
      <c r="M24" s="422"/>
      <c r="N24" s="424" t="s">
        <v>722</v>
      </c>
      <c r="O24" s="1030"/>
      <c r="P24" s="1031"/>
      <c r="Q24" s="1031"/>
      <c r="R24" s="1031"/>
      <c r="S24" s="1031"/>
      <c r="T24" s="1031"/>
      <c r="U24" s="1031"/>
      <c r="V24" s="1031"/>
      <c r="W24" s="1031"/>
      <c r="X24" s="1031"/>
      <c r="Y24" s="1031"/>
      <c r="Z24" s="1031"/>
      <c r="AA24" s="1031"/>
      <c r="AB24" s="1031"/>
      <c r="AC24" s="1031"/>
      <c r="AD24" s="1031"/>
      <c r="AE24" s="1031"/>
      <c r="AF24" s="1032"/>
    </row>
    <row r="25" spans="2:32" s="419" customFormat="1" ht="19.5" customHeight="1" x14ac:dyDescent="0.4">
      <c r="B25" s="1027"/>
      <c r="C25" s="1028"/>
      <c r="D25" s="1028"/>
      <c r="E25" s="1028"/>
      <c r="F25" s="1028"/>
      <c r="G25" s="1028"/>
      <c r="H25" s="1028"/>
      <c r="I25" s="1028"/>
      <c r="J25" s="1028"/>
      <c r="K25" s="1028"/>
      <c r="L25" s="1029"/>
      <c r="M25" s="425"/>
      <c r="N25" s="426" t="s">
        <v>722</v>
      </c>
      <c r="O25" s="1030"/>
      <c r="P25" s="1031"/>
      <c r="Q25" s="1031"/>
      <c r="R25" s="1031"/>
      <c r="S25" s="1031"/>
      <c r="T25" s="1031"/>
      <c r="U25" s="1031"/>
      <c r="V25" s="1031"/>
      <c r="W25" s="1031"/>
      <c r="X25" s="1031"/>
      <c r="Y25" s="1031"/>
      <c r="Z25" s="1031"/>
      <c r="AA25" s="1031"/>
      <c r="AB25" s="1031"/>
      <c r="AC25" s="1031"/>
      <c r="AD25" s="1031"/>
      <c r="AE25" s="1031"/>
      <c r="AF25" s="1032"/>
    </row>
    <row r="26" spans="2:32" s="419" customFormat="1" ht="19.5" customHeight="1" x14ac:dyDescent="0.4">
      <c r="B26" s="1021" t="s">
        <v>678</v>
      </c>
      <c r="C26" s="1022"/>
      <c r="D26" s="1022"/>
      <c r="E26" s="1022"/>
      <c r="F26" s="1022"/>
      <c r="G26" s="1022"/>
      <c r="H26" s="1022"/>
      <c r="I26" s="1022"/>
      <c r="J26" s="1022"/>
      <c r="K26" s="1022"/>
      <c r="L26" s="1023"/>
      <c r="M26" s="422"/>
      <c r="N26" s="424" t="s">
        <v>722</v>
      </c>
      <c r="O26" s="1030"/>
      <c r="P26" s="1031"/>
      <c r="Q26" s="1031"/>
      <c r="R26" s="1031"/>
      <c r="S26" s="1031"/>
      <c r="T26" s="1031"/>
      <c r="U26" s="1031"/>
      <c r="V26" s="1031"/>
      <c r="W26" s="1031"/>
      <c r="X26" s="1031"/>
      <c r="Y26" s="1031"/>
      <c r="Z26" s="1031"/>
      <c r="AA26" s="1031"/>
      <c r="AB26" s="1031"/>
      <c r="AC26" s="1031"/>
      <c r="AD26" s="1031"/>
      <c r="AE26" s="1031"/>
      <c r="AF26" s="1032"/>
    </row>
    <row r="27" spans="2:32" s="419" customFormat="1" ht="19.5" customHeight="1" x14ac:dyDescent="0.4">
      <c r="B27" s="1040"/>
      <c r="C27" s="1041"/>
      <c r="D27" s="1041"/>
      <c r="E27" s="1041"/>
      <c r="F27" s="1041"/>
      <c r="G27" s="1041"/>
      <c r="H27" s="1041"/>
      <c r="I27" s="1041"/>
      <c r="J27" s="1041"/>
      <c r="K27" s="1041"/>
      <c r="L27" s="1042"/>
      <c r="M27" s="422"/>
      <c r="N27" s="424" t="s">
        <v>722</v>
      </c>
      <c r="O27" s="1030"/>
      <c r="P27" s="1031"/>
      <c r="Q27" s="1031"/>
      <c r="R27" s="1031"/>
      <c r="S27" s="1031"/>
      <c r="T27" s="1031"/>
      <c r="U27" s="1031"/>
      <c r="V27" s="1031"/>
      <c r="W27" s="1031"/>
      <c r="X27" s="1031"/>
      <c r="Y27" s="1031"/>
      <c r="Z27" s="1031"/>
      <c r="AA27" s="1031"/>
      <c r="AB27" s="1031"/>
      <c r="AC27" s="1031"/>
      <c r="AD27" s="1031"/>
      <c r="AE27" s="1031"/>
      <c r="AF27" s="1032"/>
    </row>
    <row r="28" spans="2:32" s="419" customFormat="1" ht="19.5" customHeight="1" x14ac:dyDescent="0.4">
      <c r="B28" s="1043"/>
      <c r="C28" s="1044"/>
      <c r="D28" s="1044"/>
      <c r="E28" s="1044"/>
      <c r="F28" s="1044"/>
      <c r="G28" s="1044"/>
      <c r="H28" s="1044"/>
      <c r="I28" s="1044"/>
      <c r="J28" s="1044"/>
      <c r="K28" s="1044"/>
      <c r="L28" s="1045"/>
      <c r="M28" s="425"/>
      <c r="N28" s="426" t="s">
        <v>722</v>
      </c>
      <c r="O28" s="1030"/>
      <c r="P28" s="1031"/>
      <c r="Q28" s="1031"/>
      <c r="R28" s="1031"/>
      <c r="S28" s="1031"/>
      <c r="T28" s="1031"/>
      <c r="U28" s="1031"/>
      <c r="V28" s="1031"/>
      <c r="W28" s="1031"/>
      <c r="X28" s="1031"/>
      <c r="Y28" s="1031"/>
      <c r="Z28" s="1031"/>
      <c r="AA28" s="1031"/>
      <c r="AB28" s="1031"/>
      <c r="AC28" s="1031"/>
      <c r="AD28" s="1031"/>
      <c r="AE28" s="1031"/>
      <c r="AF28" s="1032"/>
    </row>
    <row r="29" spans="2:32" s="419" customFormat="1" ht="19.5" customHeight="1" x14ac:dyDescent="0.4">
      <c r="B29" s="1021" t="s">
        <v>679</v>
      </c>
      <c r="C29" s="1022"/>
      <c r="D29" s="1022"/>
      <c r="E29" s="1022"/>
      <c r="F29" s="1022"/>
      <c r="G29" s="1022"/>
      <c r="H29" s="1022"/>
      <c r="I29" s="1022"/>
      <c r="J29" s="1022"/>
      <c r="K29" s="1022"/>
      <c r="L29" s="1023"/>
      <c r="M29" s="422"/>
      <c r="N29" s="424" t="s">
        <v>722</v>
      </c>
      <c r="O29" s="1030"/>
      <c r="P29" s="1031"/>
      <c r="Q29" s="1031"/>
      <c r="R29" s="1031"/>
      <c r="S29" s="1031"/>
      <c r="T29" s="1031"/>
      <c r="U29" s="1031"/>
      <c r="V29" s="1031"/>
      <c r="W29" s="1031"/>
      <c r="X29" s="1031"/>
      <c r="Y29" s="1031"/>
      <c r="Z29" s="1031"/>
      <c r="AA29" s="1031"/>
      <c r="AB29" s="1031"/>
      <c r="AC29" s="1031"/>
      <c r="AD29" s="1031"/>
      <c r="AE29" s="1031"/>
      <c r="AF29" s="1032"/>
    </row>
    <row r="30" spans="2:32" s="419" customFormat="1" ht="19.5" customHeight="1" x14ac:dyDescent="0.4">
      <c r="B30" s="1024"/>
      <c r="C30" s="1025"/>
      <c r="D30" s="1025"/>
      <c r="E30" s="1025"/>
      <c r="F30" s="1025"/>
      <c r="G30" s="1025"/>
      <c r="H30" s="1025"/>
      <c r="I30" s="1025"/>
      <c r="J30" s="1025"/>
      <c r="K30" s="1025"/>
      <c r="L30" s="1026"/>
      <c r="M30" s="422"/>
      <c r="N30" s="424" t="s">
        <v>722</v>
      </c>
      <c r="O30" s="1030"/>
      <c r="P30" s="1031"/>
      <c r="Q30" s="1031"/>
      <c r="R30" s="1031"/>
      <c r="S30" s="1031"/>
      <c r="T30" s="1031"/>
      <c r="U30" s="1031"/>
      <c r="V30" s="1031"/>
      <c r="W30" s="1031"/>
      <c r="X30" s="1031"/>
      <c r="Y30" s="1031"/>
      <c r="Z30" s="1031"/>
      <c r="AA30" s="1031"/>
      <c r="AB30" s="1031"/>
      <c r="AC30" s="1031"/>
      <c r="AD30" s="1031"/>
      <c r="AE30" s="1031"/>
      <c r="AF30" s="1032"/>
    </row>
    <row r="31" spans="2:32" s="419" customFormat="1" ht="19.5" customHeight="1" x14ac:dyDescent="0.4">
      <c r="B31" s="1027"/>
      <c r="C31" s="1028"/>
      <c r="D31" s="1028"/>
      <c r="E31" s="1028"/>
      <c r="F31" s="1028"/>
      <c r="G31" s="1028"/>
      <c r="H31" s="1028"/>
      <c r="I31" s="1028"/>
      <c r="J31" s="1028"/>
      <c r="K31" s="1028"/>
      <c r="L31" s="1029"/>
      <c r="M31" s="425"/>
      <c r="N31" s="426" t="s">
        <v>722</v>
      </c>
      <c r="O31" s="1030"/>
      <c r="P31" s="1031"/>
      <c r="Q31" s="1031"/>
      <c r="R31" s="1031"/>
      <c r="S31" s="1031"/>
      <c r="T31" s="1031"/>
      <c r="U31" s="1031"/>
      <c r="V31" s="1031"/>
      <c r="W31" s="1031"/>
      <c r="X31" s="1031"/>
      <c r="Y31" s="1031"/>
      <c r="Z31" s="1031"/>
      <c r="AA31" s="1031"/>
      <c r="AB31" s="1031"/>
      <c r="AC31" s="1031"/>
      <c r="AD31" s="1031"/>
      <c r="AE31" s="1031"/>
      <c r="AF31" s="1032"/>
    </row>
    <row r="32" spans="2:32" s="419" customFormat="1" ht="19.5" customHeight="1" x14ac:dyDescent="0.4">
      <c r="B32" s="1021" t="s">
        <v>723</v>
      </c>
      <c r="C32" s="1022"/>
      <c r="D32" s="1022"/>
      <c r="E32" s="1022"/>
      <c r="F32" s="1022"/>
      <c r="G32" s="1022"/>
      <c r="H32" s="1022"/>
      <c r="I32" s="1022"/>
      <c r="J32" s="1022"/>
      <c r="K32" s="1022"/>
      <c r="L32" s="1023"/>
      <c r="M32" s="422"/>
      <c r="N32" s="424" t="s">
        <v>722</v>
      </c>
      <c r="O32" s="1030"/>
      <c r="P32" s="1031"/>
      <c r="Q32" s="1031"/>
      <c r="R32" s="1031"/>
      <c r="S32" s="1031"/>
      <c r="T32" s="1031"/>
      <c r="U32" s="1031"/>
      <c r="V32" s="1031"/>
      <c r="W32" s="1031"/>
      <c r="X32" s="1031"/>
      <c r="Y32" s="1031"/>
      <c r="Z32" s="1031"/>
      <c r="AA32" s="1031"/>
      <c r="AB32" s="1031"/>
      <c r="AC32" s="1031"/>
      <c r="AD32" s="1031"/>
      <c r="AE32" s="1031"/>
      <c r="AF32" s="1032"/>
    </row>
    <row r="33" spans="1:32" s="419" customFormat="1" ht="19.5" customHeight="1" x14ac:dyDescent="0.4">
      <c r="B33" s="1040"/>
      <c r="C33" s="1041"/>
      <c r="D33" s="1041"/>
      <c r="E33" s="1041"/>
      <c r="F33" s="1041"/>
      <c r="G33" s="1041"/>
      <c r="H33" s="1041"/>
      <c r="I33" s="1041"/>
      <c r="J33" s="1041"/>
      <c r="K33" s="1041"/>
      <c r="L33" s="1042"/>
      <c r="M33" s="422"/>
      <c r="N33" s="424" t="s">
        <v>722</v>
      </c>
      <c r="O33" s="1030"/>
      <c r="P33" s="1031"/>
      <c r="Q33" s="1031"/>
      <c r="R33" s="1031"/>
      <c r="S33" s="1031"/>
      <c r="T33" s="1031"/>
      <c r="U33" s="1031"/>
      <c r="V33" s="1031"/>
      <c r="W33" s="1031"/>
      <c r="X33" s="1031"/>
      <c r="Y33" s="1031"/>
      <c r="Z33" s="1031"/>
      <c r="AA33" s="1031"/>
      <c r="AB33" s="1031"/>
      <c r="AC33" s="1031"/>
      <c r="AD33" s="1031"/>
      <c r="AE33" s="1031"/>
      <c r="AF33" s="1032"/>
    </row>
    <row r="34" spans="1:32" s="419" customFormat="1" ht="19.5" customHeight="1" x14ac:dyDescent="0.4">
      <c r="B34" s="1043"/>
      <c r="C34" s="1044"/>
      <c r="D34" s="1044"/>
      <c r="E34" s="1044"/>
      <c r="F34" s="1044"/>
      <c r="G34" s="1044"/>
      <c r="H34" s="1044"/>
      <c r="I34" s="1044"/>
      <c r="J34" s="1044"/>
      <c r="K34" s="1044"/>
      <c r="L34" s="1045"/>
      <c r="M34" s="425"/>
      <c r="N34" s="426" t="s">
        <v>722</v>
      </c>
      <c r="O34" s="1030"/>
      <c r="P34" s="1031"/>
      <c r="Q34" s="1031"/>
      <c r="R34" s="1031"/>
      <c r="S34" s="1031"/>
      <c r="T34" s="1031"/>
      <c r="U34" s="1031"/>
      <c r="V34" s="1031"/>
      <c r="W34" s="1031"/>
      <c r="X34" s="1031"/>
      <c r="Y34" s="1031"/>
      <c r="Z34" s="1031"/>
      <c r="AA34" s="1031"/>
      <c r="AB34" s="1031"/>
      <c r="AC34" s="1031"/>
      <c r="AD34" s="1031"/>
      <c r="AE34" s="1031"/>
      <c r="AF34" s="1032"/>
    </row>
    <row r="35" spans="1:32" s="419" customFormat="1" ht="19.5" customHeight="1" x14ac:dyDescent="0.4">
      <c r="B35" s="1021" t="s">
        <v>724</v>
      </c>
      <c r="C35" s="1022"/>
      <c r="D35" s="1022"/>
      <c r="E35" s="1022"/>
      <c r="F35" s="1022"/>
      <c r="G35" s="1022"/>
      <c r="H35" s="1022"/>
      <c r="I35" s="1022"/>
      <c r="J35" s="1022"/>
      <c r="K35" s="1022"/>
      <c r="L35" s="1023"/>
      <c r="M35" s="422"/>
      <c r="N35" s="424" t="s">
        <v>722</v>
      </c>
      <c r="O35" s="1030"/>
      <c r="P35" s="1031"/>
      <c r="Q35" s="1031"/>
      <c r="R35" s="1031"/>
      <c r="S35" s="1031"/>
      <c r="T35" s="1031"/>
      <c r="U35" s="1031"/>
      <c r="V35" s="1031"/>
      <c r="W35" s="1031"/>
      <c r="X35" s="1031"/>
      <c r="Y35" s="1031"/>
      <c r="Z35" s="1031"/>
      <c r="AA35" s="1031"/>
      <c r="AB35" s="1031"/>
      <c r="AC35" s="1031"/>
      <c r="AD35" s="1031"/>
      <c r="AE35" s="1031"/>
      <c r="AF35" s="1032"/>
    </row>
    <row r="36" spans="1:32" s="419" customFormat="1" ht="19.5" customHeight="1" x14ac:dyDescent="0.4">
      <c r="B36" s="1040"/>
      <c r="C36" s="1041"/>
      <c r="D36" s="1041"/>
      <c r="E36" s="1041"/>
      <c r="F36" s="1041"/>
      <c r="G36" s="1041"/>
      <c r="H36" s="1041"/>
      <c r="I36" s="1041"/>
      <c r="J36" s="1041"/>
      <c r="K36" s="1041"/>
      <c r="L36" s="1042"/>
      <c r="M36" s="422"/>
      <c r="N36" s="424" t="s">
        <v>722</v>
      </c>
      <c r="O36" s="1030"/>
      <c r="P36" s="1031"/>
      <c r="Q36" s="1031"/>
      <c r="R36" s="1031"/>
      <c r="S36" s="1031"/>
      <c r="T36" s="1031"/>
      <c r="U36" s="1031"/>
      <c r="V36" s="1031"/>
      <c r="W36" s="1031"/>
      <c r="X36" s="1031"/>
      <c r="Y36" s="1031"/>
      <c r="Z36" s="1031"/>
      <c r="AA36" s="1031"/>
      <c r="AB36" s="1031"/>
      <c r="AC36" s="1031"/>
      <c r="AD36" s="1031"/>
      <c r="AE36" s="1031"/>
      <c r="AF36" s="1032"/>
    </row>
    <row r="37" spans="1:32" s="419" customFormat="1" ht="19.5" customHeight="1" x14ac:dyDescent="0.4">
      <c r="B37" s="1043"/>
      <c r="C37" s="1044"/>
      <c r="D37" s="1044"/>
      <c r="E37" s="1044"/>
      <c r="F37" s="1044"/>
      <c r="G37" s="1044"/>
      <c r="H37" s="1044"/>
      <c r="I37" s="1044"/>
      <c r="J37" s="1044"/>
      <c r="K37" s="1044"/>
      <c r="L37" s="1045"/>
      <c r="M37" s="425"/>
      <c r="N37" s="426" t="s">
        <v>722</v>
      </c>
      <c r="O37" s="1030"/>
      <c r="P37" s="1031"/>
      <c r="Q37" s="1031"/>
      <c r="R37" s="1031"/>
      <c r="S37" s="1031"/>
      <c r="T37" s="1031"/>
      <c r="U37" s="1031"/>
      <c r="V37" s="1031"/>
      <c r="W37" s="1031"/>
      <c r="X37" s="1031"/>
      <c r="Y37" s="1031"/>
      <c r="Z37" s="1031"/>
      <c r="AA37" s="1031"/>
      <c r="AB37" s="1031"/>
      <c r="AC37" s="1031"/>
      <c r="AD37" s="1031"/>
      <c r="AE37" s="1031"/>
      <c r="AF37" s="1032"/>
    </row>
    <row r="38" spans="1:32" s="419" customFormat="1" ht="19.5" customHeight="1" x14ac:dyDescent="0.4">
      <c r="B38" s="1049" t="s">
        <v>682</v>
      </c>
      <c r="C38" s="1050"/>
      <c r="D38" s="1050"/>
      <c r="E38" s="1050"/>
      <c r="F38" s="1050"/>
      <c r="G38" s="1050"/>
      <c r="H38" s="1050"/>
      <c r="I38" s="1050"/>
      <c r="J38" s="1050"/>
      <c r="K38" s="1050"/>
      <c r="L38" s="1051"/>
      <c r="M38" s="422"/>
      <c r="N38" s="424" t="s">
        <v>722</v>
      </c>
      <c r="O38" s="1033"/>
      <c r="P38" s="1034"/>
      <c r="Q38" s="1034"/>
      <c r="R38" s="1034"/>
      <c r="S38" s="1034"/>
      <c r="T38" s="1034"/>
      <c r="U38" s="1034"/>
      <c r="V38" s="1034"/>
      <c r="W38" s="1034"/>
      <c r="X38" s="1034"/>
      <c r="Y38" s="1034"/>
      <c r="Z38" s="1034"/>
      <c r="AA38" s="1034"/>
      <c r="AB38" s="1034"/>
      <c r="AC38" s="1034"/>
      <c r="AD38" s="1034"/>
      <c r="AE38" s="1034"/>
      <c r="AF38" s="1035"/>
    </row>
    <row r="39" spans="1:32" s="419" customFormat="1" ht="19.5" customHeight="1" x14ac:dyDescent="0.4">
      <c r="A39" s="427"/>
      <c r="B39" s="1040"/>
      <c r="C39" s="1022"/>
      <c r="D39" s="1041"/>
      <c r="E39" s="1041"/>
      <c r="F39" s="1041"/>
      <c r="G39" s="1041"/>
      <c r="H39" s="1041"/>
      <c r="I39" s="1041"/>
      <c r="J39" s="1041"/>
      <c r="K39" s="1041"/>
      <c r="L39" s="1042"/>
      <c r="M39" s="428"/>
      <c r="N39" s="429" t="s">
        <v>722</v>
      </c>
      <c r="O39" s="1052"/>
      <c r="P39" s="1053"/>
      <c r="Q39" s="1053"/>
      <c r="R39" s="1053"/>
      <c r="S39" s="1053"/>
      <c r="T39" s="1053"/>
      <c r="U39" s="1053"/>
      <c r="V39" s="1053"/>
      <c r="W39" s="1053"/>
      <c r="X39" s="1053"/>
      <c r="Y39" s="1053"/>
      <c r="Z39" s="1053"/>
      <c r="AA39" s="1053"/>
      <c r="AB39" s="1053"/>
      <c r="AC39" s="1053"/>
      <c r="AD39" s="1053"/>
      <c r="AE39" s="1053"/>
      <c r="AF39" s="1054"/>
    </row>
    <row r="40" spans="1:32" s="419" customFormat="1" ht="19.5" customHeight="1" x14ac:dyDescent="0.4">
      <c r="B40" s="1043"/>
      <c r="C40" s="1044"/>
      <c r="D40" s="1044"/>
      <c r="E40" s="1044"/>
      <c r="F40" s="1044"/>
      <c r="G40" s="1044"/>
      <c r="H40" s="1044"/>
      <c r="I40" s="1044"/>
      <c r="J40" s="1044"/>
      <c r="K40" s="1044"/>
      <c r="L40" s="1045"/>
      <c r="M40" s="425"/>
      <c r="N40" s="426" t="s">
        <v>722</v>
      </c>
      <c r="O40" s="1030"/>
      <c r="P40" s="1031"/>
      <c r="Q40" s="1031"/>
      <c r="R40" s="1031"/>
      <c r="S40" s="1031"/>
      <c r="T40" s="1031"/>
      <c r="U40" s="1031"/>
      <c r="V40" s="1031"/>
      <c r="W40" s="1031"/>
      <c r="X40" s="1031"/>
      <c r="Y40" s="1031"/>
      <c r="Z40" s="1031"/>
      <c r="AA40" s="1031"/>
      <c r="AB40" s="1031"/>
      <c r="AC40" s="1031"/>
      <c r="AD40" s="1031"/>
      <c r="AE40" s="1031"/>
      <c r="AF40" s="1032"/>
    </row>
    <row r="41" spans="1:32" s="419" customFormat="1" ht="19.5" customHeight="1" x14ac:dyDescent="0.4">
      <c r="B41" s="1021" t="s">
        <v>683</v>
      </c>
      <c r="C41" s="1022"/>
      <c r="D41" s="1022"/>
      <c r="E41" s="1022"/>
      <c r="F41" s="1022"/>
      <c r="G41" s="1022"/>
      <c r="H41" s="1022"/>
      <c r="I41" s="1022"/>
      <c r="J41" s="1022"/>
      <c r="K41" s="1022"/>
      <c r="L41" s="1023"/>
      <c r="M41" s="422"/>
      <c r="N41" s="424" t="s">
        <v>722</v>
      </c>
      <c r="O41" s="1030"/>
      <c r="P41" s="1031"/>
      <c r="Q41" s="1031"/>
      <c r="R41" s="1031"/>
      <c r="S41" s="1031"/>
      <c r="T41" s="1031"/>
      <c r="U41" s="1031"/>
      <c r="V41" s="1031"/>
      <c r="W41" s="1031"/>
      <c r="X41" s="1031"/>
      <c r="Y41" s="1031"/>
      <c r="Z41" s="1031"/>
      <c r="AA41" s="1031"/>
      <c r="AB41" s="1031"/>
      <c r="AC41" s="1031"/>
      <c r="AD41" s="1031"/>
      <c r="AE41" s="1031"/>
      <c r="AF41" s="1032"/>
    </row>
    <row r="42" spans="1:32" s="419" customFormat="1" ht="19.5" customHeight="1" x14ac:dyDescent="0.4">
      <c r="B42" s="1040"/>
      <c r="C42" s="1041"/>
      <c r="D42" s="1041"/>
      <c r="E42" s="1041"/>
      <c r="F42" s="1041"/>
      <c r="G42" s="1041"/>
      <c r="H42" s="1041"/>
      <c r="I42" s="1041"/>
      <c r="J42" s="1041"/>
      <c r="K42" s="1041"/>
      <c r="L42" s="1042"/>
      <c r="M42" s="422"/>
      <c r="N42" s="424" t="s">
        <v>722</v>
      </c>
      <c r="O42" s="1030"/>
      <c r="P42" s="1031"/>
      <c r="Q42" s="1031"/>
      <c r="R42" s="1031"/>
      <c r="S42" s="1031"/>
      <c r="T42" s="1031"/>
      <c r="U42" s="1031"/>
      <c r="V42" s="1031"/>
      <c r="W42" s="1031"/>
      <c r="X42" s="1031"/>
      <c r="Y42" s="1031"/>
      <c r="Z42" s="1031"/>
      <c r="AA42" s="1031"/>
      <c r="AB42" s="1031"/>
      <c r="AC42" s="1031"/>
      <c r="AD42" s="1031"/>
      <c r="AE42" s="1031"/>
      <c r="AF42" s="1032"/>
    </row>
    <row r="43" spans="1:32" s="419" customFormat="1" ht="19.5" customHeight="1" thickBot="1" x14ac:dyDescent="0.45">
      <c r="B43" s="1043"/>
      <c r="C43" s="1044"/>
      <c r="D43" s="1044"/>
      <c r="E43" s="1044"/>
      <c r="F43" s="1044"/>
      <c r="G43" s="1044"/>
      <c r="H43" s="1044"/>
      <c r="I43" s="1044"/>
      <c r="J43" s="1044"/>
      <c r="K43" s="1044"/>
      <c r="L43" s="1045"/>
      <c r="M43" s="430"/>
      <c r="N43" s="431" t="s">
        <v>722</v>
      </c>
      <c r="O43" s="1055"/>
      <c r="P43" s="1056"/>
      <c r="Q43" s="1056"/>
      <c r="R43" s="1056"/>
      <c r="S43" s="1056"/>
      <c r="T43" s="1056"/>
      <c r="U43" s="1056"/>
      <c r="V43" s="1056"/>
      <c r="W43" s="1056"/>
      <c r="X43" s="1056"/>
      <c r="Y43" s="1056"/>
      <c r="Z43" s="1056"/>
      <c r="AA43" s="1056"/>
      <c r="AB43" s="1056"/>
      <c r="AC43" s="1056"/>
      <c r="AD43" s="1056"/>
      <c r="AE43" s="1056"/>
      <c r="AF43" s="1057"/>
    </row>
    <row r="44" spans="1:32" s="419" customFormat="1" ht="19.5" customHeight="1" thickTop="1" x14ac:dyDescent="0.4">
      <c r="B44" s="1037" t="s">
        <v>725</v>
      </c>
      <c r="C44" s="1038"/>
      <c r="D44" s="1038"/>
      <c r="E44" s="1038"/>
      <c r="F44" s="1038"/>
      <c r="G44" s="1038"/>
      <c r="H44" s="1038"/>
      <c r="I44" s="1038"/>
      <c r="J44" s="1038"/>
      <c r="K44" s="1038"/>
      <c r="L44" s="1039"/>
      <c r="M44" s="432"/>
      <c r="N44" s="433" t="s">
        <v>722</v>
      </c>
      <c r="O44" s="1046"/>
      <c r="P44" s="1047"/>
      <c r="Q44" s="1047"/>
      <c r="R44" s="1047"/>
      <c r="S44" s="1047"/>
      <c r="T44" s="1047"/>
      <c r="U44" s="1047"/>
      <c r="V44" s="1047"/>
      <c r="W44" s="1047"/>
      <c r="X44" s="1047"/>
      <c r="Y44" s="1047"/>
      <c r="Z44" s="1047"/>
      <c r="AA44" s="1047"/>
      <c r="AB44" s="1047"/>
      <c r="AC44" s="1047"/>
      <c r="AD44" s="1047"/>
      <c r="AE44" s="1047"/>
      <c r="AF44" s="1048"/>
    </row>
    <row r="45" spans="1:32" s="419" customFormat="1" ht="19.5" customHeight="1" x14ac:dyDescent="0.4">
      <c r="B45" s="1040"/>
      <c r="C45" s="1041"/>
      <c r="D45" s="1041"/>
      <c r="E45" s="1041"/>
      <c r="F45" s="1041"/>
      <c r="G45" s="1041"/>
      <c r="H45" s="1041"/>
      <c r="I45" s="1041"/>
      <c r="J45" s="1041"/>
      <c r="K45" s="1041"/>
      <c r="L45" s="1042"/>
      <c r="M45" s="422"/>
      <c r="N45" s="424" t="s">
        <v>722</v>
      </c>
      <c r="O45" s="1030"/>
      <c r="P45" s="1031"/>
      <c r="Q45" s="1031"/>
      <c r="R45" s="1031"/>
      <c r="S45" s="1031"/>
      <c r="T45" s="1031"/>
      <c r="U45" s="1031"/>
      <c r="V45" s="1031"/>
      <c r="W45" s="1031"/>
      <c r="X45" s="1031"/>
      <c r="Y45" s="1031"/>
      <c r="Z45" s="1031"/>
      <c r="AA45" s="1031"/>
      <c r="AB45" s="1031"/>
      <c r="AC45" s="1031"/>
      <c r="AD45" s="1031"/>
      <c r="AE45" s="1031"/>
      <c r="AF45" s="1032"/>
    </row>
    <row r="46" spans="1:32" s="419" customFormat="1" ht="19.5" customHeight="1" x14ac:dyDescent="0.4">
      <c r="B46" s="1043"/>
      <c r="C46" s="1044"/>
      <c r="D46" s="1044"/>
      <c r="E46" s="1044"/>
      <c r="F46" s="1044"/>
      <c r="G46" s="1044"/>
      <c r="H46" s="1044"/>
      <c r="I46" s="1044"/>
      <c r="J46" s="1044"/>
      <c r="K46" s="1044"/>
      <c r="L46" s="1045"/>
      <c r="M46" s="425"/>
      <c r="N46" s="426" t="s">
        <v>722</v>
      </c>
      <c r="O46" s="1030"/>
      <c r="P46" s="1031"/>
      <c r="Q46" s="1031"/>
      <c r="R46" s="1031"/>
      <c r="S46" s="1031"/>
      <c r="T46" s="1031"/>
      <c r="U46" s="1031"/>
      <c r="V46" s="1031"/>
      <c r="W46" s="1031"/>
      <c r="X46" s="1031"/>
      <c r="Y46" s="1031"/>
      <c r="Z46" s="1031"/>
      <c r="AA46" s="1031"/>
      <c r="AB46" s="1031"/>
      <c r="AC46" s="1031"/>
      <c r="AD46" s="1031"/>
      <c r="AE46" s="1031"/>
      <c r="AF46" s="1032"/>
    </row>
    <row r="47" spans="1:32" s="419" customFormat="1" ht="19.5" customHeight="1" x14ac:dyDescent="0.4">
      <c r="B47" s="1021" t="s">
        <v>726</v>
      </c>
      <c r="C47" s="1022"/>
      <c r="D47" s="1022"/>
      <c r="E47" s="1022"/>
      <c r="F47" s="1022"/>
      <c r="G47" s="1022"/>
      <c r="H47" s="1022"/>
      <c r="I47" s="1022"/>
      <c r="J47" s="1022"/>
      <c r="K47" s="1022"/>
      <c r="L47" s="1023"/>
      <c r="M47" s="422"/>
      <c r="N47" s="424" t="s">
        <v>722</v>
      </c>
      <c r="O47" s="1030"/>
      <c r="P47" s="1031"/>
      <c r="Q47" s="1031"/>
      <c r="R47" s="1031"/>
      <c r="S47" s="1031"/>
      <c r="T47" s="1031"/>
      <c r="U47" s="1031"/>
      <c r="V47" s="1031"/>
      <c r="W47" s="1031"/>
      <c r="X47" s="1031"/>
      <c r="Y47" s="1031"/>
      <c r="Z47" s="1031"/>
      <c r="AA47" s="1031"/>
      <c r="AB47" s="1031"/>
      <c r="AC47" s="1031"/>
      <c r="AD47" s="1031"/>
      <c r="AE47" s="1031"/>
      <c r="AF47" s="1032"/>
    </row>
    <row r="48" spans="1:32" s="419" customFormat="1" ht="19.5" customHeight="1" x14ac:dyDescent="0.4">
      <c r="B48" s="1040"/>
      <c r="C48" s="1041"/>
      <c r="D48" s="1041"/>
      <c r="E48" s="1041"/>
      <c r="F48" s="1041"/>
      <c r="G48" s="1041"/>
      <c r="H48" s="1041"/>
      <c r="I48" s="1041"/>
      <c r="J48" s="1041"/>
      <c r="K48" s="1041"/>
      <c r="L48" s="1042"/>
      <c r="M48" s="422"/>
      <c r="N48" s="424" t="s">
        <v>722</v>
      </c>
      <c r="O48" s="1030"/>
      <c r="P48" s="1031"/>
      <c r="Q48" s="1031"/>
      <c r="R48" s="1031"/>
      <c r="S48" s="1031"/>
      <c r="T48" s="1031"/>
      <c r="U48" s="1031"/>
      <c r="V48" s="1031"/>
      <c r="W48" s="1031"/>
      <c r="X48" s="1031"/>
      <c r="Y48" s="1031"/>
      <c r="Z48" s="1031"/>
      <c r="AA48" s="1031"/>
      <c r="AB48" s="1031"/>
      <c r="AC48" s="1031"/>
      <c r="AD48" s="1031"/>
      <c r="AE48" s="1031"/>
      <c r="AF48" s="1032"/>
    </row>
    <row r="49" spans="1:32" s="419" customFormat="1" ht="19.5" customHeight="1" x14ac:dyDescent="0.4">
      <c r="B49" s="1043"/>
      <c r="C49" s="1044"/>
      <c r="D49" s="1044"/>
      <c r="E49" s="1044"/>
      <c r="F49" s="1044"/>
      <c r="G49" s="1044"/>
      <c r="H49" s="1044"/>
      <c r="I49" s="1044"/>
      <c r="J49" s="1044"/>
      <c r="K49" s="1044"/>
      <c r="L49" s="1045"/>
      <c r="M49" s="425"/>
      <c r="N49" s="426" t="s">
        <v>722</v>
      </c>
      <c r="O49" s="1030"/>
      <c r="P49" s="1031"/>
      <c r="Q49" s="1031"/>
      <c r="R49" s="1031"/>
      <c r="S49" s="1031"/>
      <c r="T49" s="1031"/>
      <c r="U49" s="1031"/>
      <c r="V49" s="1031"/>
      <c r="W49" s="1031"/>
      <c r="X49" s="1031"/>
      <c r="Y49" s="1031"/>
      <c r="Z49" s="1031"/>
      <c r="AA49" s="1031"/>
      <c r="AB49" s="1031"/>
      <c r="AC49" s="1031"/>
      <c r="AD49" s="1031"/>
      <c r="AE49" s="1031"/>
      <c r="AF49" s="1032"/>
    </row>
    <row r="50" spans="1:32" s="419" customFormat="1" ht="19.5" customHeight="1" x14ac:dyDescent="0.4">
      <c r="B50" s="1021" t="s">
        <v>727</v>
      </c>
      <c r="C50" s="1022"/>
      <c r="D50" s="1022"/>
      <c r="E50" s="1022"/>
      <c r="F50" s="1022"/>
      <c r="G50" s="1022"/>
      <c r="H50" s="1022"/>
      <c r="I50" s="1022"/>
      <c r="J50" s="1022"/>
      <c r="K50" s="1022"/>
      <c r="L50" s="1023"/>
      <c r="M50" s="422"/>
      <c r="N50" s="424" t="s">
        <v>722</v>
      </c>
      <c r="O50" s="1030"/>
      <c r="P50" s="1031"/>
      <c r="Q50" s="1031"/>
      <c r="R50" s="1031"/>
      <c r="S50" s="1031"/>
      <c r="T50" s="1031"/>
      <c r="U50" s="1031"/>
      <c r="V50" s="1031"/>
      <c r="W50" s="1031"/>
      <c r="X50" s="1031"/>
      <c r="Y50" s="1031"/>
      <c r="Z50" s="1031"/>
      <c r="AA50" s="1031"/>
      <c r="AB50" s="1031"/>
      <c r="AC50" s="1031"/>
      <c r="AD50" s="1031"/>
      <c r="AE50" s="1031"/>
      <c r="AF50" s="1032"/>
    </row>
    <row r="51" spans="1:32" s="419" customFormat="1" ht="19.5" customHeight="1" x14ac:dyDescent="0.4">
      <c r="B51" s="1024"/>
      <c r="C51" s="1025"/>
      <c r="D51" s="1025"/>
      <c r="E51" s="1025"/>
      <c r="F51" s="1025"/>
      <c r="G51" s="1025"/>
      <c r="H51" s="1025"/>
      <c r="I51" s="1025"/>
      <c r="J51" s="1025"/>
      <c r="K51" s="1025"/>
      <c r="L51" s="1026"/>
      <c r="M51" s="422"/>
      <c r="N51" s="424" t="s">
        <v>722</v>
      </c>
      <c r="O51" s="1030"/>
      <c r="P51" s="1031"/>
      <c r="Q51" s="1031"/>
      <c r="R51" s="1031"/>
      <c r="S51" s="1031"/>
      <c r="T51" s="1031"/>
      <c r="U51" s="1031"/>
      <c r="V51" s="1031"/>
      <c r="W51" s="1031"/>
      <c r="X51" s="1031"/>
      <c r="Y51" s="1031"/>
      <c r="Z51" s="1031"/>
      <c r="AA51" s="1031"/>
      <c r="AB51" s="1031"/>
      <c r="AC51" s="1031"/>
      <c r="AD51" s="1031"/>
      <c r="AE51" s="1031"/>
      <c r="AF51" s="1032"/>
    </row>
    <row r="52" spans="1:32" s="419" customFormat="1" ht="19.5" customHeight="1" x14ac:dyDescent="0.4">
      <c r="B52" s="1027"/>
      <c r="C52" s="1028"/>
      <c r="D52" s="1028"/>
      <c r="E52" s="1028"/>
      <c r="F52" s="1028"/>
      <c r="G52" s="1028"/>
      <c r="H52" s="1028"/>
      <c r="I52" s="1028"/>
      <c r="J52" s="1028"/>
      <c r="K52" s="1028"/>
      <c r="L52" s="1029"/>
      <c r="M52" s="422"/>
      <c r="N52" s="424" t="s">
        <v>722</v>
      </c>
      <c r="O52" s="1033"/>
      <c r="P52" s="1034"/>
      <c r="Q52" s="1034"/>
      <c r="R52" s="1034"/>
      <c r="S52" s="1034"/>
      <c r="T52" s="1034"/>
      <c r="U52" s="1034"/>
      <c r="V52" s="1034"/>
      <c r="W52" s="1034"/>
      <c r="X52" s="1034"/>
      <c r="Y52" s="1034"/>
      <c r="Z52" s="1034"/>
      <c r="AA52" s="1034"/>
      <c r="AB52" s="1034"/>
      <c r="AC52" s="1034"/>
      <c r="AD52" s="1034"/>
      <c r="AE52" s="1034"/>
      <c r="AF52" s="1035"/>
    </row>
    <row r="54" spans="1:32" x14ac:dyDescent="0.4">
      <c r="B54" s="412" t="s">
        <v>728</v>
      </c>
    </row>
    <row r="55" spans="1:32" x14ac:dyDescent="0.4">
      <c r="B55" s="412" t="s">
        <v>729</v>
      </c>
    </row>
    <row r="57" spans="1:32" x14ac:dyDescent="0.4">
      <c r="A57" s="412" t="s">
        <v>730</v>
      </c>
      <c r="M57" s="434"/>
      <c r="N57" s="412" t="s">
        <v>640</v>
      </c>
      <c r="O57" s="1036"/>
      <c r="P57" s="1036"/>
      <c r="Q57" s="412" t="s">
        <v>731</v>
      </c>
      <c r="R57" s="1036"/>
      <c r="S57" s="1036"/>
      <c r="T57" s="412" t="s">
        <v>732</v>
      </c>
    </row>
    <row r="82" spans="12:12" x14ac:dyDescent="0.4">
      <c r="L82" s="435"/>
    </row>
    <row r="122" spans="1:7" x14ac:dyDescent="0.4">
      <c r="A122" s="436"/>
      <c r="C122" s="436"/>
      <c r="D122" s="436"/>
      <c r="E122" s="436"/>
      <c r="F122" s="436"/>
      <c r="G122" s="436"/>
    </row>
    <row r="123" spans="1:7" x14ac:dyDescent="0.4">
      <c r="C123" s="437"/>
    </row>
    <row r="151" spans="1:1" x14ac:dyDescent="0.4">
      <c r="A151" s="436"/>
    </row>
    <row r="187" spans="1:1" x14ac:dyDescent="0.4">
      <c r="A187" s="438"/>
    </row>
    <row r="238" spans="1:1" x14ac:dyDescent="0.4">
      <c r="A238" s="438"/>
    </row>
    <row r="287" spans="1:1" x14ac:dyDescent="0.4">
      <c r="A287" s="438"/>
    </row>
    <row r="314" spans="1:1" x14ac:dyDescent="0.4">
      <c r="A314" s="436"/>
    </row>
    <row r="364" spans="1:1" x14ac:dyDescent="0.4">
      <c r="A364" s="438"/>
    </row>
    <row r="388" spans="1:1" x14ac:dyDescent="0.4">
      <c r="A388" s="436"/>
    </row>
    <row r="416" spans="1:1" x14ac:dyDescent="0.4">
      <c r="A416" s="436"/>
    </row>
    <row r="444" spans="1:1" x14ac:dyDescent="0.4">
      <c r="A444" s="436"/>
    </row>
    <row r="468" spans="1:1" x14ac:dyDescent="0.4">
      <c r="A468" s="436"/>
    </row>
    <row r="497" spans="1:1" x14ac:dyDescent="0.4">
      <c r="A497" s="436"/>
    </row>
    <row r="526" spans="1:1" x14ac:dyDescent="0.4">
      <c r="A526" s="436"/>
    </row>
    <row r="575" spans="1:1" x14ac:dyDescent="0.4">
      <c r="A575" s="438"/>
    </row>
    <row r="606" spans="1:1" x14ac:dyDescent="0.4">
      <c r="A606" s="438"/>
    </row>
    <row r="650" spans="1:1" x14ac:dyDescent="0.4">
      <c r="A650" s="438"/>
    </row>
    <row r="686" spans="1:1" x14ac:dyDescent="0.4">
      <c r="A686" s="436"/>
    </row>
    <row r="725" spans="1:1" x14ac:dyDescent="0.4">
      <c r="A725" s="438"/>
    </row>
    <row r="754" spans="1:1" x14ac:dyDescent="0.4">
      <c r="A754" s="438"/>
    </row>
    <row r="793" spans="1:1" x14ac:dyDescent="0.4">
      <c r="A793" s="438"/>
    </row>
    <row r="832" spans="1:1" x14ac:dyDescent="0.4">
      <c r="A832" s="438"/>
    </row>
    <row r="860" spans="1:1" x14ac:dyDescent="0.4">
      <c r="A860" s="438"/>
    </row>
    <row r="900" spans="1:1" x14ac:dyDescent="0.4">
      <c r="A900" s="438"/>
    </row>
    <row r="940" spans="1:1" x14ac:dyDescent="0.4">
      <c r="A940" s="438"/>
    </row>
    <row r="969" spans="1:1" x14ac:dyDescent="0.4">
      <c r="A969" s="438"/>
    </row>
  </sheetData>
  <mergeCells count="60">
    <mergeCell ref="B9:AF10"/>
    <mergeCell ref="X4:Y4"/>
    <mergeCell ref="AA4:AB4"/>
    <mergeCell ref="AD4:AE4"/>
    <mergeCell ref="B5:J5"/>
    <mergeCell ref="T7:AF7"/>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K940"/>
  <sheetViews>
    <sheetView view="pageBreakPreview" zoomScaleNormal="100" zoomScaleSheetLayoutView="100" workbookViewId="0"/>
  </sheetViews>
  <sheetFormatPr defaultColWidth="4" defaultRowHeight="14.25" x14ac:dyDescent="0.4"/>
  <cols>
    <col min="1" max="1" width="1.25" style="439" customWidth="1"/>
    <col min="2" max="34" width="3.5" style="439" customWidth="1"/>
    <col min="35" max="16384" width="4" style="439"/>
  </cols>
  <sheetData>
    <row r="2" spans="1:37" x14ac:dyDescent="0.4">
      <c r="A2" s="439" t="s">
        <v>733</v>
      </c>
    </row>
    <row r="3" spans="1:37" ht="6.75" customHeight="1" x14ac:dyDescent="0.4"/>
    <row r="4" spans="1:37" x14ac:dyDescent="0.4">
      <c r="B4" s="439" t="s">
        <v>734</v>
      </c>
    </row>
    <row r="5" spans="1:37" ht="7.5" customHeight="1" x14ac:dyDescent="0.4"/>
    <row r="6" spans="1:37" s="440" customFormat="1" ht="24" customHeight="1" x14ac:dyDescent="0.4">
      <c r="F6" s="441" t="s">
        <v>735</v>
      </c>
      <c r="G6" s="442"/>
      <c r="H6" s="442"/>
      <c r="I6" s="442"/>
      <c r="J6" s="442"/>
      <c r="K6" s="442"/>
      <c r="L6" s="443"/>
      <c r="M6" s="1063"/>
      <c r="N6" s="1064"/>
      <c r="O6" s="1064"/>
      <c r="P6" s="1064"/>
      <c r="Q6" s="1064"/>
      <c r="R6" s="1064"/>
      <c r="S6" s="1064"/>
      <c r="T6" s="1064"/>
      <c r="U6" s="1064"/>
      <c r="V6" s="1064"/>
      <c r="W6" s="1064"/>
      <c r="X6" s="1064"/>
      <c r="Y6" s="1065"/>
      <c r="AA6" s="440" t="s">
        <v>736</v>
      </c>
    </row>
    <row r="7" spans="1:37" ht="21.75" customHeight="1" x14ac:dyDescent="0.4"/>
    <row r="8" spans="1:37" x14ac:dyDescent="0.4">
      <c r="B8" s="444"/>
      <c r="C8" s="445"/>
      <c r="D8" s="445"/>
      <c r="E8" s="445"/>
      <c r="F8" s="445"/>
      <c r="G8" s="445"/>
      <c r="H8" s="445"/>
      <c r="I8" s="445"/>
      <c r="J8" s="445"/>
      <c r="K8" s="445"/>
      <c r="L8" s="445"/>
      <c r="M8" s="445"/>
      <c r="N8" s="445"/>
      <c r="O8" s="445"/>
      <c r="P8" s="445"/>
      <c r="Q8" s="445"/>
      <c r="R8" s="445"/>
      <c r="S8" s="445"/>
      <c r="T8" s="445"/>
      <c r="U8" s="445"/>
      <c r="V8" s="445"/>
      <c r="W8" s="445"/>
      <c r="X8" s="445"/>
      <c r="Y8" s="445"/>
      <c r="Z8" s="445"/>
      <c r="AA8" s="445"/>
      <c r="AB8" s="445"/>
      <c r="AC8" s="445"/>
      <c r="AD8" s="445"/>
      <c r="AE8" s="445"/>
      <c r="AF8" s="445"/>
      <c r="AG8" s="445"/>
      <c r="AH8" s="445"/>
      <c r="AI8" s="445"/>
      <c r="AJ8" s="445"/>
      <c r="AK8" s="446"/>
    </row>
    <row r="9" spans="1:37" x14ac:dyDescent="0.4">
      <c r="B9" s="447"/>
      <c r="AK9" s="448"/>
    </row>
    <row r="10" spans="1:37" x14ac:dyDescent="0.4">
      <c r="B10" s="447"/>
      <c r="AK10" s="448"/>
    </row>
    <row r="11" spans="1:37" x14ac:dyDescent="0.4">
      <c r="B11" s="447"/>
      <c r="D11" s="444"/>
      <c r="E11" s="445"/>
      <c r="F11" s="445"/>
      <c r="G11" s="445"/>
      <c r="H11" s="445"/>
      <c r="I11" s="444"/>
      <c r="J11" s="445"/>
      <c r="K11" s="445"/>
      <c r="L11" s="446"/>
      <c r="M11" s="445"/>
      <c r="N11" s="445"/>
      <c r="O11" s="445"/>
      <c r="P11" s="446"/>
      <c r="Q11" s="444"/>
      <c r="R11" s="445"/>
      <c r="S11" s="445"/>
      <c r="T11" s="446"/>
      <c r="U11" s="444"/>
      <c r="V11" s="445"/>
      <c r="W11" s="445"/>
      <c r="X11" s="445"/>
      <c r="Y11" s="445"/>
      <c r="Z11" s="446"/>
      <c r="AA11" s="1066" t="s">
        <v>737</v>
      </c>
      <c r="AB11" s="1067"/>
      <c r="AC11" s="1067"/>
      <c r="AD11" s="1067"/>
      <c r="AE11" s="1067"/>
      <c r="AF11" s="1067"/>
      <c r="AG11" s="1067"/>
      <c r="AH11" s="1067"/>
      <c r="AI11" s="1068"/>
      <c r="AK11" s="448"/>
    </row>
    <row r="12" spans="1:37" x14ac:dyDescent="0.4">
      <c r="B12" s="447"/>
      <c r="D12" s="447"/>
      <c r="I12" s="447" t="s">
        <v>738</v>
      </c>
      <c r="L12" s="448"/>
      <c r="M12" s="439" t="s">
        <v>739</v>
      </c>
      <c r="P12" s="448"/>
      <c r="Q12" s="447" t="s">
        <v>740</v>
      </c>
      <c r="T12" s="448"/>
      <c r="U12" s="447" t="s">
        <v>741</v>
      </c>
      <c r="Y12" s="439" t="s">
        <v>742</v>
      </c>
      <c r="AA12" s="1069"/>
      <c r="AB12" s="1070"/>
      <c r="AC12" s="1070"/>
      <c r="AD12" s="1070"/>
      <c r="AE12" s="1070"/>
      <c r="AF12" s="1070"/>
      <c r="AG12" s="1070"/>
      <c r="AH12" s="1070"/>
      <c r="AI12" s="1071"/>
      <c r="AK12" s="448"/>
    </row>
    <row r="13" spans="1:37" ht="6.75" customHeight="1" x14ac:dyDescent="0.4">
      <c r="B13" s="447"/>
      <c r="D13" s="447"/>
      <c r="I13" s="447"/>
      <c r="L13" s="448"/>
      <c r="P13" s="448"/>
      <c r="Q13" s="447"/>
      <c r="T13" s="448"/>
      <c r="U13" s="447"/>
      <c r="Z13" s="448"/>
      <c r="AA13" s="449"/>
      <c r="AB13" s="450"/>
      <c r="AC13" s="450"/>
      <c r="AD13" s="450"/>
      <c r="AE13" s="1072" t="s">
        <v>743</v>
      </c>
      <c r="AF13" s="1072"/>
      <c r="AG13" s="1072"/>
      <c r="AH13" s="1072"/>
      <c r="AI13" s="451"/>
      <c r="AK13" s="448"/>
    </row>
    <row r="14" spans="1:37" x14ac:dyDescent="0.4">
      <c r="B14" s="447"/>
      <c r="D14" s="447"/>
      <c r="I14" s="447"/>
      <c r="K14" s="439" t="s">
        <v>742</v>
      </c>
      <c r="L14" s="448"/>
      <c r="O14" s="439" t="s">
        <v>742</v>
      </c>
      <c r="P14" s="448"/>
      <c r="Q14" s="447"/>
      <c r="S14" s="439" t="s">
        <v>742</v>
      </c>
      <c r="T14" s="448"/>
      <c r="U14" s="447" t="s">
        <v>744</v>
      </c>
      <c r="Z14" s="448"/>
      <c r="AA14" s="447"/>
      <c r="AE14" s="1073"/>
      <c r="AF14" s="1073"/>
      <c r="AG14" s="1073"/>
      <c r="AH14" s="1073"/>
      <c r="AI14" s="448"/>
      <c r="AK14" s="448"/>
    </row>
    <row r="15" spans="1:37" x14ac:dyDescent="0.4">
      <c r="B15" s="447"/>
      <c r="D15" s="447"/>
      <c r="I15" s="452"/>
      <c r="J15" s="453"/>
      <c r="K15" s="453"/>
      <c r="L15" s="454"/>
      <c r="M15" s="453"/>
      <c r="N15" s="453"/>
      <c r="O15" s="453"/>
      <c r="P15" s="454"/>
      <c r="Q15" s="452"/>
      <c r="R15" s="453"/>
      <c r="S15" s="453"/>
      <c r="T15" s="454"/>
      <c r="U15" s="452"/>
      <c r="V15" s="453"/>
      <c r="W15" s="453"/>
      <c r="X15" s="453"/>
      <c r="Y15" s="453"/>
      <c r="Z15" s="454"/>
      <c r="AE15" s="1073"/>
      <c r="AF15" s="1073"/>
      <c r="AG15" s="1073"/>
      <c r="AH15" s="1073"/>
      <c r="AK15" s="448"/>
    </row>
    <row r="16" spans="1:37" x14ac:dyDescent="0.4">
      <c r="B16" s="447"/>
      <c r="D16" s="447"/>
      <c r="L16" s="448"/>
      <c r="AE16" s="1073"/>
      <c r="AF16" s="1073"/>
      <c r="AG16" s="1073"/>
      <c r="AH16" s="1073"/>
      <c r="AK16" s="448"/>
    </row>
    <row r="17" spans="2:37" x14ac:dyDescent="0.4">
      <c r="B17" s="447"/>
      <c r="D17" s="447"/>
      <c r="L17" s="448"/>
      <c r="AE17" s="1073"/>
      <c r="AF17" s="1073"/>
      <c r="AG17" s="1073"/>
      <c r="AH17" s="1073"/>
      <c r="AI17" s="448"/>
      <c r="AK17" s="448"/>
    </row>
    <row r="18" spans="2:37" x14ac:dyDescent="0.4">
      <c r="B18" s="447"/>
      <c r="D18" s="447"/>
      <c r="L18" s="448"/>
      <c r="AE18" s="1074"/>
      <c r="AF18" s="1074"/>
      <c r="AG18" s="1074"/>
      <c r="AH18" s="1074"/>
      <c r="AI18" s="448"/>
      <c r="AK18" s="448"/>
    </row>
    <row r="19" spans="2:37" x14ac:dyDescent="0.4">
      <c r="B19" s="447"/>
      <c r="D19" s="447"/>
      <c r="L19" s="448"/>
      <c r="M19" s="445"/>
      <c r="N19" s="445"/>
      <c r="O19" s="445"/>
      <c r="P19" s="445"/>
      <c r="Q19" s="445"/>
      <c r="R19" s="445"/>
      <c r="S19" s="445"/>
      <c r="T19" s="445"/>
      <c r="U19" s="445"/>
      <c r="V19" s="445"/>
      <c r="W19" s="446"/>
      <c r="X19" s="444"/>
      <c r="Y19" s="445"/>
      <c r="Z19" s="446"/>
      <c r="AD19" s="444"/>
      <c r="AE19" s="445"/>
      <c r="AF19" s="445"/>
      <c r="AG19" s="445"/>
      <c r="AH19" s="445"/>
      <c r="AI19" s="446"/>
      <c r="AK19" s="448"/>
    </row>
    <row r="20" spans="2:37" x14ac:dyDescent="0.4">
      <c r="B20" s="447"/>
      <c r="D20" s="447"/>
      <c r="E20" s="439" t="s">
        <v>745</v>
      </c>
      <c r="J20" s="455" t="s">
        <v>742</v>
      </c>
      <c r="L20" s="448"/>
      <c r="W20" s="448"/>
      <c r="X20" s="447"/>
      <c r="Z20" s="448"/>
      <c r="AD20" s="447"/>
      <c r="AI20" s="448"/>
      <c r="AK20" s="448"/>
    </row>
    <row r="21" spans="2:37" ht="6.75" customHeight="1" x14ac:dyDescent="0.4">
      <c r="B21" s="447"/>
      <c r="D21" s="447"/>
      <c r="J21" s="455"/>
      <c r="L21" s="448"/>
      <c r="W21" s="448"/>
      <c r="X21" s="447"/>
      <c r="Z21" s="448"/>
      <c r="AD21" s="447"/>
      <c r="AI21" s="448"/>
      <c r="AK21" s="448"/>
    </row>
    <row r="22" spans="2:37" x14ac:dyDescent="0.4">
      <c r="B22" s="447"/>
      <c r="D22" s="447"/>
      <c r="E22" s="439" t="s">
        <v>746</v>
      </c>
      <c r="L22" s="448"/>
      <c r="W22" s="448"/>
      <c r="X22" s="447" t="s">
        <v>747</v>
      </c>
      <c r="Z22" s="448"/>
      <c r="AD22" s="447"/>
      <c r="AI22" s="448"/>
      <c r="AK22" s="448"/>
    </row>
    <row r="23" spans="2:37" x14ac:dyDescent="0.4">
      <c r="B23" s="447"/>
      <c r="D23" s="447"/>
      <c r="L23" s="448"/>
      <c r="O23" s="439" t="s">
        <v>748</v>
      </c>
      <c r="R23" s="455" t="s">
        <v>742</v>
      </c>
      <c r="W23" s="448"/>
      <c r="X23" s="447"/>
      <c r="Z23" s="448" t="s">
        <v>742</v>
      </c>
      <c r="AD23" s="447"/>
      <c r="AE23" s="439" t="s">
        <v>749</v>
      </c>
      <c r="AH23" s="455" t="s">
        <v>742</v>
      </c>
      <c r="AI23" s="448"/>
      <c r="AK23" s="448"/>
    </row>
    <row r="24" spans="2:37" x14ac:dyDescent="0.4">
      <c r="B24" s="447"/>
      <c r="D24" s="447"/>
      <c r="L24" s="448"/>
      <c r="W24" s="448"/>
      <c r="X24" s="447"/>
      <c r="Z24" s="448"/>
      <c r="AD24" s="447"/>
      <c r="AI24" s="448"/>
      <c r="AK24" s="448"/>
    </row>
    <row r="25" spans="2:37" ht="6.75" customHeight="1" x14ac:dyDescent="0.4">
      <c r="B25" s="447"/>
      <c r="D25" s="447"/>
      <c r="L25" s="448"/>
      <c r="W25" s="448"/>
      <c r="X25" s="447"/>
      <c r="Z25" s="448"/>
      <c r="AD25" s="447"/>
      <c r="AI25" s="448"/>
      <c r="AK25" s="448"/>
    </row>
    <row r="26" spans="2:37" x14ac:dyDescent="0.4">
      <c r="B26" s="447"/>
      <c r="D26" s="447"/>
      <c r="L26" s="448"/>
      <c r="W26" s="448"/>
      <c r="X26" s="447"/>
      <c r="Z26" s="448"/>
      <c r="AD26" s="447"/>
      <c r="AI26" s="448"/>
      <c r="AK26" s="448"/>
    </row>
    <row r="27" spans="2:37" x14ac:dyDescent="0.4">
      <c r="B27" s="447"/>
      <c r="D27" s="452"/>
      <c r="E27" s="453"/>
      <c r="F27" s="453"/>
      <c r="G27" s="453"/>
      <c r="H27" s="453"/>
      <c r="I27" s="453"/>
      <c r="J27" s="453"/>
      <c r="K27" s="453"/>
      <c r="L27" s="454"/>
      <c r="M27" s="453"/>
      <c r="N27" s="453"/>
      <c r="O27" s="453"/>
      <c r="P27" s="453"/>
      <c r="Q27" s="453"/>
      <c r="R27" s="453"/>
      <c r="S27" s="453"/>
      <c r="T27" s="453"/>
      <c r="U27" s="453"/>
      <c r="V27" s="453"/>
      <c r="W27" s="454"/>
      <c r="X27" s="452"/>
      <c r="Y27" s="453"/>
      <c r="Z27" s="454"/>
      <c r="AA27" s="453"/>
      <c r="AB27" s="453"/>
      <c r="AC27" s="453"/>
      <c r="AD27" s="452"/>
      <c r="AE27" s="453"/>
      <c r="AF27" s="453"/>
      <c r="AG27" s="453"/>
      <c r="AH27" s="453"/>
      <c r="AI27" s="454"/>
      <c r="AK27" s="448"/>
    </row>
    <row r="28" spans="2:37" x14ac:dyDescent="0.4">
      <c r="B28" s="447"/>
      <c r="AK28" s="448"/>
    </row>
    <row r="29" spans="2:37" x14ac:dyDescent="0.4">
      <c r="B29" s="447"/>
      <c r="AK29" s="448"/>
    </row>
    <row r="30" spans="2:37" x14ac:dyDescent="0.4">
      <c r="B30" s="452"/>
      <c r="C30" s="453"/>
      <c r="D30" s="453"/>
      <c r="E30" s="453"/>
      <c r="F30" s="453"/>
      <c r="G30" s="453"/>
      <c r="H30" s="453"/>
      <c r="I30" s="453"/>
      <c r="J30" s="453"/>
      <c r="K30" s="453"/>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4"/>
    </row>
    <row r="32" spans="2:37" s="457" customFormat="1" x14ac:dyDescent="0.15">
      <c r="B32" s="456" t="s">
        <v>750</v>
      </c>
    </row>
    <row r="33" spans="2:2" s="457" customFormat="1" x14ac:dyDescent="0.15">
      <c r="B33" s="456" t="s">
        <v>751</v>
      </c>
    </row>
    <row r="122" spans="1:1" x14ac:dyDescent="0.4">
      <c r="A122" s="453"/>
    </row>
    <row r="158" spans="1:1" x14ac:dyDescent="0.4">
      <c r="A158" s="452"/>
    </row>
    <row r="209" spans="1:1" x14ac:dyDescent="0.4">
      <c r="A209" s="452"/>
    </row>
    <row r="258" spans="1:1" x14ac:dyDescent="0.4">
      <c r="A258" s="452"/>
    </row>
    <row r="285" spans="1:1" x14ac:dyDescent="0.4">
      <c r="A285" s="453"/>
    </row>
    <row r="335" spans="1:1" x14ac:dyDescent="0.4">
      <c r="A335" s="452"/>
    </row>
    <row r="359" spans="1:1" x14ac:dyDescent="0.4">
      <c r="A359" s="453"/>
    </row>
    <row r="387" spans="1:1" x14ac:dyDescent="0.4">
      <c r="A387" s="453"/>
    </row>
    <row r="415" spans="1:1" x14ac:dyDescent="0.4">
      <c r="A415" s="453"/>
    </row>
    <row r="439" spans="1:1" x14ac:dyDescent="0.4">
      <c r="A439" s="453"/>
    </row>
    <row r="468" spans="1:1" x14ac:dyDescent="0.4">
      <c r="A468" s="453"/>
    </row>
    <row r="497" spans="1:1" x14ac:dyDescent="0.4">
      <c r="A497" s="453"/>
    </row>
    <row r="546" spans="1:1" x14ac:dyDescent="0.4">
      <c r="A546" s="452"/>
    </row>
    <row r="577" spans="1:1" x14ac:dyDescent="0.4">
      <c r="A577" s="452"/>
    </row>
    <row r="621" spans="1:1" x14ac:dyDescent="0.4">
      <c r="A621" s="452"/>
    </row>
    <row r="657" spans="1:1" x14ac:dyDescent="0.4">
      <c r="A657" s="453"/>
    </row>
    <row r="696" spans="1:1" x14ac:dyDescent="0.4">
      <c r="A696" s="452"/>
    </row>
    <row r="725" spans="1:1" x14ac:dyDescent="0.4">
      <c r="A725" s="452"/>
    </row>
    <row r="764" spans="1:1" x14ac:dyDescent="0.4">
      <c r="A764" s="452"/>
    </row>
    <row r="803" spans="1:1" x14ac:dyDescent="0.4">
      <c r="A803" s="452"/>
    </row>
    <row r="831" spans="1:1" x14ac:dyDescent="0.4">
      <c r="A831" s="452"/>
    </row>
    <row r="871" spans="1:1" x14ac:dyDescent="0.4">
      <c r="A871" s="452"/>
    </row>
    <row r="911" spans="1:1" x14ac:dyDescent="0.4">
      <c r="A911" s="452"/>
    </row>
    <row r="940" spans="1:1" x14ac:dyDescent="0.4">
      <c r="A940" s="452"/>
    </row>
  </sheetData>
  <mergeCells count="3">
    <mergeCell ref="M6:Y6"/>
    <mergeCell ref="AA11:AI12"/>
    <mergeCell ref="AE13:AH18"/>
  </mergeCells>
  <phoneticPr fontId="2"/>
  <pageMargins left="0.7" right="0.7" top="0.75" bottom="0.75" header="0.3" footer="0.3"/>
  <pageSetup paperSize="9" scale="6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AK89"/>
  <sheetViews>
    <sheetView view="pageBreakPreview" zoomScale="70" zoomScaleNormal="100" zoomScaleSheetLayoutView="70" workbookViewId="0"/>
  </sheetViews>
  <sheetFormatPr defaultRowHeight="13.5" x14ac:dyDescent="0.15"/>
  <cols>
    <col min="1" max="1" width="1.5" style="399" customWidth="1"/>
    <col min="2" max="2" width="10" style="399" customWidth="1"/>
    <col min="3" max="3" width="6.75" style="399" customWidth="1"/>
    <col min="4" max="4" width="10" style="399" customWidth="1"/>
    <col min="5" max="32" width="3.875" style="399" customWidth="1"/>
    <col min="33" max="35" width="9" style="399"/>
    <col min="36" max="36" width="2.5" style="399" customWidth="1"/>
    <col min="37" max="16384" width="9" style="399"/>
  </cols>
  <sheetData>
    <row r="2" spans="2:37" x14ac:dyDescent="0.15">
      <c r="B2" s="458" t="s">
        <v>752</v>
      </c>
    </row>
    <row r="3" spans="2:37" x14ac:dyDescent="0.15">
      <c r="B3" s="459"/>
    </row>
    <row r="4" spans="2:37" ht="13.5" customHeight="1" x14ac:dyDescent="0.15">
      <c r="B4" s="458" t="s">
        <v>753</v>
      </c>
      <c r="X4" s="460" t="s">
        <v>754</v>
      </c>
    </row>
    <row r="5" spans="2:37" ht="6.75" customHeight="1" x14ac:dyDescent="0.15">
      <c r="B5" s="458"/>
      <c r="W5" s="460"/>
      <c r="AJ5" s="461"/>
      <c r="AK5" s="461"/>
    </row>
    <row r="6" spans="2:37" ht="13.5" customHeight="1" x14ac:dyDescent="0.15">
      <c r="X6" s="458" t="s">
        <v>755</v>
      </c>
      <c r="AJ6" s="461"/>
      <c r="AK6" s="461"/>
    </row>
    <row r="7" spans="2:37" ht="6.75" customHeight="1" x14ac:dyDescent="0.15">
      <c r="W7" s="458"/>
      <c r="AJ7" s="461"/>
      <c r="AK7" s="461"/>
    </row>
    <row r="8" spans="2:37" ht="14.25" customHeight="1" x14ac:dyDescent="0.15">
      <c r="B8" s="458" t="s">
        <v>756</v>
      </c>
      <c r="AB8" s="458" t="s">
        <v>757</v>
      </c>
      <c r="AJ8" s="461"/>
      <c r="AK8" s="461"/>
    </row>
    <row r="9" spans="2:37" ht="14.25" customHeight="1" x14ac:dyDescent="0.15">
      <c r="B9" s="459"/>
      <c r="AJ9" s="461"/>
      <c r="AK9" s="461"/>
    </row>
    <row r="10" spans="2:37" ht="18" customHeight="1" x14ac:dyDescent="0.15">
      <c r="B10" s="1084" t="s">
        <v>758</v>
      </c>
      <c r="C10" s="1084" t="s">
        <v>759</v>
      </c>
      <c r="D10" s="1084" t="s">
        <v>760</v>
      </c>
      <c r="E10" s="1078" t="s">
        <v>761</v>
      </c>
      <c r="F10" s="1079"/>
      <c r="G10" s="1079"/>
      <c r="H10" s="1079"/>
      <c r="I10" s="1079"/>
      <c r="J10" s="1079"/>
      <c r="K10" s="1089"/>
      <c r="L10" s="1078" t="s">
        <v>762</v>
      </c>
      <c r="M10" s="1079"/>
      <c r="N10" s="1079"/>
      <c r="O10" s="1079"/>
      <c r="P10" s="1079"/>
      <c r="Q10" s="1079"/>
      <c r="R10" s="1089"/>
      <c r="S10" s="1078" t="s">
        <v>763</v>
      </c>
      <c r="T10" s="1079"/>
      <c r="U10" s="1079"/>
      <c r="V10" s="1079"/>
      <c r="W10" s="1079"/>
      <c r="X10" s="1079"/>
      <c r="Y10" s="1089"/>
      <c r="Z10" s="1078" t="s">
        <v>764</v>
      </c>
      <c r="AA10" s="1079"/>
      <c r="AB10" s="1079"/>
      <c r="AC10" s="1079"/>
      <c r="AD10" s="1079"/>
      <c r="AE10" s="1079"/>
      <c r="AF10" s="1080"/>
      <c r="AG10" s="1081" t="s">
        <v>765</v>
      </c>
      <c r="AH10" s="1084" t="s">
        <v>766</v>
      </c>
      <c r="AI10" s="1084" t="s">
        <v>767</v>
      </c>
      <c r="AJ10" s="461"/>
      <c r="AK10" s="461"/>
    </row>
    <row r="11" spans="2:37" ht="18" customHeight="1" x14ac:dyDescent="0.15">
      <c r="B11" s="1087"/>
      <c r="C11" s="1087"/>
      <c r="D11" s="1087"/>
      <c r="E11" s="462">
        <v>1</v>
      </c>
      <c r="F11" s="462">
        <v>2</v>
      </c>
      <c r="G11" s="462">
        <v>3</v>
      </c>
      <c r="H11" s="462">
        <v>4</v>
      </c>
      <c r="I11" s="462">
        <v>5</v>
      </c>
      <c r="J11" s="462">
        <v>6</v>
      </c>
      <c r="K11" s="462">
        <v>7</v>
      </c>
      <c r="L11" s="462">
        <v>8</v>
      </c>
      <c r="M11" s="462">
        <v>9</v>
      </c>
      <c r="N11" s="462">
        <v>10</v>
      </c>
      <c r="O11" s="462">
        <v>11</v>
      </c>
      <c r="P11" s="462">
        <v>12</v>
      </c>
      <c r="Q11" s="462">
        <v>13</v>
      </c>
      <c r="R11" s="462">
        <v>14</v>
      </c>
      <c r="S11" s="462">
        <v>15</v>
      </c>
      <c r="T11" s="462">
        <v>16</v>
      </c>
      <c r="U11" s="462">
        <v>17</v>
      </c>
      <c r="V11" s="462">
        <v>18</v>
      </c>
      <c r="W11" s="462">
        <v>19</v>
      </c>
      <c r="X11" s="462">
        <v>20</v>
      </c>
      <c r="Y11" s="462">
        <v>21</v>
      </c>
      <c r="Z11" s="462">
        <v>22</v>
      </c>
      <c r="AA11" s="462">
        <v>23</v>
      </c>
      <c r="AB11" s="462">
        <v>24</v>
      </c>
      <c r="AC11" s="462">
        <v>25</v>
      </c>
      <c r="AD11" s="462">
        <v>26</v>
      </c>
      <c r="AE11" s="462">
        <v>27</v>
      </c>
      <c r="AF11" s="463">
        <v>28</v>
      </c>
      <c r="AG11" s="1082"/>
      <c r="AH11" s="1085"/>
      <c r="AI11" s="1085"/>
      <c r="AJ11" s="461"/>
      <c r="AK11" s="461"/>
    </row>
    <row r="12" spans="2:37" ht="18" customHeight="1" x14ac:dyDescent="0.15">
      <c r="B12" s="1088"/>
      <c r="C12" s="1088"/>
      <c r="D12" s="1088"/>
      <c r="E12" s="462" t="s">
        <v>768</v>
      </c>
      <c r="F12" s="464"/>
      <c r="G12" s="464"/>
      <c r="H12" s="464"/>
      <c r="I12" s="464"/>
      <c r="J12" s="464"/>
      <c r="K12" s="464"/>
      <c r="L12" s="464"/>
      <c r="M12" s="464"/>
      <c r="N12" s="464"/>
      <c r="O12" s="464"/>
      <c r="P12" s="464"/>
      <c r="Q12" s="464"/>
      <c r="R12" s="464"/>
      <c r="S12" s="464"/>
      <c r="T12" s="464"/>
      <c r="U12" s="464"/>
      <c r="V12" s="464"/>
      <c r="W12" s="464"/>
      <c r="X12" s="464"/>
      <c r="Y12" s="464"/>
      <c r="Z12" s="464"/>
      <c r="AA12" s="464"/>
      <c r="AB12" s="464"/>
      <c r="AC12" s="464"/>
      <c r="AD12" s="464"/>
      <c r="AE12" s="464"/>
      <c r="AF12" s="465"/>
      <c r="AG12" s="1083"/>
      <c r="AH12" s="1086"/>
      <c r="AI12" s="1086"/>
      <c r="AJ12" s="461"/>
      <c r="AK12" s="461"/>
    </row>
    <row r="13" spans="2:37" ht="18" customHeight="1" x14ac:dyDescent="0.15">
      <c r="B13" s="1076" t="s">
        <v>769</v>
      </c>
      <c r="C13" s="1076"/>
      <c r="D13" s="1076"/>
      <c r="E13" s="466" t="s">
        <v>770</v>
      </c>
      <c r="F13" s="466" t="s">
        <v>770</v>
      </c>
      <c r="G13" s="466" t="s">
        <v>771</v>
      </c>
      <c r="H13" s="466" t="s">
        <v>772</v>
      </c>
      <c r="I13" s="466" t="s">
        <v>773</v>
      </c>
      <c r="J13" s="466" t="s">
        <v>770</v>
      </c>
      <c r="K13" s="466" t="s">
        <v>773</v>
      </c>
      <c r="L13" s="467"/>
      <c r="M13" s="467"/>
      <c r="N13" s="467"/>
      <c r="O13" s="467"/>
      <c r="P13" s="467"/>
      <c r="Q13" s="467"/>
      <c r="R13" s="467"/>
      <c r="S13" s="467"/>
      <c r="T13" s="467"/>
      <c r="U13" s="467"/>
      <c r="V13" s="467"/>
      <c r="W13" s="467"/>
      <c r="X13" s="467"/>
      <c r="Y13" s="467"/>
      <c r="Z13" s="467"/>
      <c r="AA13" s="467"/>
      <c r="AB13" s="467"/>
      <c r="AC13" s="467"/>
      <c r="AD13" s="467"/>
      <c r="AE13" s="467"/>
      <c r="AF13" s="468"/>
      <c r="AG13" s="469"/>
      <c r="AH13" s="470"/>
      <c r="AI13" s="470"/>
    </row>
    <row r="14" spans="2:37" ht="18" customHeight="1" x14ac:dyDescent="0.15">
      <c r="B14" s="1076" t="s">
        <v>774</v>
      </c>
      <c r="C14" s="1076"/>
      <c r="D14" s="1076"/>
      <c r="E14" s="466" t="s">
        <v>775</v>
      </c>
      <c r="F14" s="466" t="s">
        <v>775</v>
      </c>
      <c r="G14" s="466" t="s">
        <v>775</v>
      </c>
      <c r="H14" s="466" t="s">
        <v>776</v>
      </c>
      <c r="I14" s="466" t="s">
        <v>776</v>
      </c>
      <c r="J14" s="466" t="s">
        <v>777</v>
      </c>
      <c r="K14" s="466" t="s">
        <v>777</v>
      </c>
      <c r="L14" s="467"/>
      <c r="M14" s="467"/>
      <c r="N14" s="467"/>
      <c r="O14" s="467"/>
      <c r="P14" s="467"/>
      <c r="Q14" s="467"/>
      <c r="R14" s="467"/>
      <c r="S14" s="467"/>
      <c r="T14" s="467"/>
      <c r="U14" s="467"/>
      <c r="V14" s="467"/>
      <c r="W14" s="467"/>
      <c r="X14" s="467"/>
      <c r="Y14" s="467"/>
      <c r="Z14" s="467"/>
      <c r="AA14" s="467"/>
      <c r="AB14" s="467"/>
      <c r="AC14" s="467"/>
      <c r="AD14" s="467"/>
      <c r="AE14" s="467"/>
      <c r="AF14" s="468"/>
      <c r="AG14" s="469"/>
      <c r="AH14" s="470"/>
      <c r="AI14" s="470"/>
    </row>
    <row r="15" spans="2:37" ht="18" customHeight="1" x14ac:dyDescent="0.15">
      <c r="B15" s="470"/>
      <c r="C15" s="470"/>
      <c r="D15" s="470"/>
      <c r="E15" s="466"/>
      <c r="F15" s="466"/>
      <c r="G15" s="466"/>
      <c r="H15" s="466"/>
      <c r="I15" s="466"/>
      <c r="J15" s="466"/>
      <c r="K15" s="466"/>
      <c r="L15" s="466"/>
      <c r="M15" s="466"/>
      <c r="N15" s="466"/>
      <c r="O15" s="466"/>
      <c r="P15" s="466"/>
      <c r="Q15" s="466"/>
      <c r="R15" s="466"/>
      <c r="S15" s="466"/>
      <c r="T15" s="466"/>
      <c r="U15" s="466"/>
      <c r="V15" s="466"/>
      <c r="W15" s="466"/>
      <c r="X15" s="466"/>
      <c r="Y15" s="466"/>
      <c r="Z15" s="466"/>
      <c r="AA15" s="466"/>
      <c r="AB15" s="466"/>
      <c r="AC15" s="466"/>
      <c r="AD15" s="466"/>
      <c r="AE15" s="466"/>
      <c r="AF15" s="471"/>
      <c r="AG15" s="469"/>
      <c r="AH15" s="470"/>
      <c r="AI15" s="470"/>
    </row>
    <row r="16" spans="2:37" ht="18" customHeight="1" x14ac:dyDescent="0.15">
      <c r="B16" s="470"/>
      <c r="C16" s="470"/>
      <c r="D16" s="470"/>
      <c r="E16" s="466"/>
      <c r="F16" s="466"/>
      <c r="G16" s="466"/>
      <c r="H16" s="466"/>
      <c r="I16" s="466"/>
      <c r="J16" s="466"/>
      <c r="K16" s="466"/>
      <c r="L16" s="466"/>
      <c r="M16" s="466"/>
      <c r="N16" s="466"/>
      <c r="O16" s="466"/>
      <c r="P16" s="466"/>
      <c r="Q16" s="466"/>
      <c r="R16" s="466"/>
      <c r="S16" s="466"/>
      <c r="T16" s="466"/>
      <c r="U16" s="466"/>
      <c r="V16" s="466"/>
      <c r="W16" s="466"/>
      <c r="X16" s="466"/>
      <c r="Y16" s="466"/>
      <c r="Z16" s="466"/>
      <c r="AA16" s="466"/>
      <c r="AB16" s="466"/>
      <c r="AC16" s="466"/>
      <c r="AD16" s="466"/>
      <c r="AE16" s="466"/>
      <c r="AF16" s="471"/>
      <c r="AG16" s="469"/>
      <c r="AH16" s="470"/>
      <c r="AI16" s="470"/>
    </row>
    <row r="17" spans="2:37" ht="18" customHeight="1" x14ac:dyDescent="0.15">
      <c r="B17" s="470"/>
      <c r="C17" s="470"/>
      <c r="D17" s="470"/>
      <c r="E17" s="466"/>
      <c r="F17" s="466"/>
      <c r="G17" s="466"/>
      <c r="H17" s="466"/>
      <c r="I17" s="466"/>
      <c r="J17" s="466"/>
      <c r="K17" s="466"/>
      <c r="L17" s="466"/>
      <c r="M17" s="466"/>
      <c r="N17" s="466"/>
      <c r="O17" s="466"/>
      <c r="P17" s="466"/>
      <c r="Q17" s="466"/>
      <c r="R17" s="466"/>
      <c r="S17" s="466"/>
      <c r="T17" s="466"/>
      <c r="U17" s="466"/>
      <c r="V17" s="466"/>
      <c r="W17" s="466"/>
      <c r="X17" s="466"/>
      <c r="Y17" s="466"/>
      <c r="Z17" s="466"/>
      <c r="AA17" s="466"/>
      <c r="AB17" s="466"/>
      <c r="AC17" s="466"/>
      <c r="AD17" s="466"/>
      <c r="AE17" s="466"/>
      <c r="AF17" s="471"/>
      <c r="AG17" s="469"/>
      <c r="AH17" s="470"/>
      <c r="AI17" s="470"/>
    </row>
    <row r="18" spans="2:37" ht="18" customHeight="1" x14ac:dyDescent="0.15">
      <c r="B18" s="470"/>
      <c r="C18" s="470"/>
      <c r="D18" s="470"/>
      <c r="E18" s="466"/>
      <c r="F18" s="466"/>
      <c r="G18" s="466"/>
      <c r="H18" s="466"/>
      <c r="I18" s="466"/>
      <c r="J18" s="466"/>
      <c r="K18" s="466"/>
      <c r="L18" s="466"/>
      <c r="M18" s="466"/>
      <c r="N18" s="466"/>
      <c r="O18" s="466"/>
      <c r="P18" s="466"/>
      <c r="Q18" s="466"/>
      <c r="R18" s="466"/>
      <c r="S18" s="466"/>
      <c r="T18" s="466"/>
      <c r="U18" s="466"/>
      <c r="V18" s="466"/>
      <c r="W18" s="466"/>
      <c r="X18" s="466"/>
      <c r="Y18" s="466"/>
      <c r="Z18" s="466"/>
      <c r="AA18" s="466"/>
      <c r="AB18" s="466"/>
      <c r="AC18" s="466"/>
      <c r="AD18" s="466"/>
      <c r="AE18" s="466"/>
      <c r="AF18" s="471"/>
      <c r="AG18" s="469"/>
      <c r="AH18" s="470"/>
      <c r="AI18" s="470"/>
    </row>
    <row r="19" spans="2:37" ht="18" customHeight="1" x14ac:dyDescent="0.15">
      <c r="B19" s="470"/>
      <c r="C19" s="470"/>
      <c r="D19" s="470"/>
      <c r="E19" s="466"/>
      <c r="F19" s="466"/>
      <c r="G19" s="466"/>
      <c r="H19" s="466"/>
      <c r="I19" s="466"/>
      <c r="J19" s="466"/>
      <c r="K19" s="466"/>
      <c r="L19" s="466"/>
      <c r="M19" s="466"/>
      <c r="N19" s="466"/>
      <c r="O19" s="466"/>
      <c r="P19" s="466"/>
      <c r="Q19" s="466"/>
      <c r="R19" s="466"/>
      <c r="S19" s="466"/>
      <c r="T19" s="466"/>
      <c r="U19" s="466"/>
      <c r="V19" s="466"/>
      <c r="W19" s="466"/>
      <c r="X19" s="466"/>
      <c r="Y19" s="466"/>
      <c r="Z19" s="466"/>
      <c r="AA19" s="466"/>
      <c r="AB19" s="466"/>
      <c r="AC19" s="466"/>
      <c r="AD19" s="466"/>
      <c r="AE19" s="466"/>
      <c r="AF19" s="471"/>
      <c r="AG19" s="469"/>
      <c r="AH19" s="470"/>
      <c r="AI19" s="470"/>
    </row>
    <row r="20" spans="2:37" ht="18" customHeight="1" x14ac:dyDescent="0.15">
      <c r="B20" s="470"/>
      <c r="C20" s="470"/>
      <c r="D20" s="470"/>
      <c r="E20" s="466"/>
      <c r="F20" s="466"/>
      <c r="G20" s="466"/>
      <c r="H20" s="466"/>
      <c r="I20" s="466"/>
      <c r="J20" s="466"/>
      <c r="K20" s="466"/>
      <c r="L20" s="466"/>
      <c r="M20" s="466"/>
      <c r="N20" s="466"/>
      <c r="O20" s="466"/>
      <c r="P20" s="466"/>
      <c r="Q20" s="466"/>
      <c r="R20" s="466"/>
      <c r="S20" s="466"/>
      <c r="T20" s="466"/>
      <c r="U20" s="466"/>
      <c r="V20" s="466"/>
      <c r="W20" s="466"/>
      <c r="X20" s="466"/>
      <c r="Y20" s="466"/>
      <c r="Z20" s="466"/>
      <c r="AA20" s="466"/>
      <c r="AB20" s="466"/>
      <c r="AC20" s="466"/>
      <c r="AD20" s="466"/>
      <c r="AE20" s="466"/>
      <c r="AF20" s="471"/>
      <c r="AG20" s="469"/>
      <c r="AH20" s="470"/>
      <c r="AI20" s="470"/>
    </row>
    <row r="21" spans="2:37" ht="18" customHeight="1" x14ac:dyDescent="0.15">
      <c r="B21" s="470"/>
      <c r="C21" s="470"/>
      <c r="D21" s="470"/>
      <c r="E21" s="466"/>
      <c r="F21" s="466"/>
      <c r="G21" s="466"/>
      <c r="H21" s="466"/>
      <c r="I21" s="466"/>
      <c r="J21" s="466"/>
      <c r="K21" s="466"/>
      <c r="L21" s="466"/>
      <c r="M21" s="466"/>
      <c r="N21" s="466"/>
      <c r="O21" s="466"/>
      <c r="P21" s="466"/>
      <c r="Q21" s="466"/>
      <c r="R21" s="466"/>
      <c r="S21" s="466"/>
      <c r="T21" s="466"/>
      <c r="U21" s="466"/>
      <c r="V21" s="466"/>
      <c r="W21" s="466"/>
      <c r="X21" s="466"/>
      <c r="Y21" s="466"/>
      <c r="Z21" s="466"/>
      <c r="AA21" s="466"/>
      <c r="AB21" s="466"/>
      <c r="AC21" s="466"/>
      <c r="AD21" s="466"/>
      <c r="AE21" s="466"/>
      <c r="AF21" s="471"/>
      <c r="AG21" s="469"/>
      <c r="AH21" s="470"/>
      <c r="AI21" s="470"/>
    </row>
    <row r="22" spans="2:37" ht="18" customHeight="1" x14ac:dyDescent="0.15">
      <c r="B22" s="470"/>
      <c r="C22" s="470"/>
      <c r="D22" s="470"/>
      <c r="E22" s="466"/>
      <c r="F22" s="466"/>
      <c r="G22" s="466"/>
      <c r="H22" s="466"/>
      <c r="I22" s="466"/>
      <c r="J22" s="466"/>
      <c r="K22" s="466"/>
      <c r="L22" s="466"/>
      <c r="M22" s="466"/>
      <c r="N22" s="466"/>
      <c r="O22" s="466"/>
      <c r="P22" s="466"/>
      <c r="Q22" s="466"/>
      <c r="R22" s="466"/>
      <c r="S22" s="466"/>
      <c r="T22" s="466"/>
      <c r="U22" s="466"/>
      <c r="V22" s="466"/>
      <c r="W22" s="466"/>
      <c r="X22" s="466"/>
      <c r="Y22" s="466"/>
      <c r="Z22" s="466"/>
      <c r="AA22" s="466"/>
      <c r="AB22" s="466"/>
      <c r="AC22" s="466"/>
      <c r="AD22" s="466"/>
      <c r="AE22" s="466"/>
      <c r="AF22" s="466"/>
      <c r="AG22" s="469"/>
      <c r="AH22" s="470"/>
      <c r="AI22" s="470"/>
    </row>
    <row r="23" spans="2:37" ht="18" customHeight="1" x14ac:dyDescent="0.15">
      <c r="B23" s="470"/>
      <c r="C23" s="470"/>
      <c r="D23" s="470"/>
      <c r="E23" s="466"/>
      <c r="F23" s="466"/>
      <c r="G23" s="466"/>
      <c r="H23" s="466"/>
      <c r="I23" s="466"/>
      <c r="J23" s="466"/>
      <c r="K23" s="466"/>
      <c r="L23" s="466"/>
      <c r="M23" s="466"/>
      <c r="N23" s="466"/>
      <c r="O23" s="466"/>
      <c r="P23" s="466"/>
      <c r="Q23" s="466"/>
      <c r="R23" s="466"/>
      <c r="S23" s="466"/>
      <c r="T23" s="466"/>
      <c r="U23" s="466"/>
      <c r="V23" s="466"/>
      <c r="W23" s="466"/>
      <c r="X23" s="466"/>
      <c r="Y23" s="466"/>
      <c r="Z23" s="466"/>
      <c r="AA23" s="466"/>
      <c r="AB23" s="466"/>
      <c r="AC23" s="466"/>
      <c r="AD23" s="466"/>
      <c r="AE23" s="466"/>
      <c r="AF23" s="466"/>
      <c r="AG23" s="469"/>
      <c r="AH23" s="470"/>
      <c r="AI23" s="470"/>
    </row>
    <row r="24" spans="2:37" ht="18" customHeight="1" thickBot="1" x14ac:dyDescent="0.2">
      <c r="B24" s="472"/>
      <c r="D24" s="472"/>
      <c r="E24" s="473"/>
      <c r="F24" s="473"/>
      <c r="G24" s="473"/>
      <c r="H24" s="473"/>
      <c r="I24" s="473"/>
      <c r="J24" s="473"/>
      <c r="K24" s="473"/>
      <c r="L24" s="473"/>
      <c r="M24" s="473"/>
      <c r="N24" s="473"/>
      <c r="O24" s="473"/>
      <c r="P24" s="473"/>
      <c r="Q24" s="473"/>
      <c r="R24" s="473"/>
      <c r="S24" s="473"/>
      <c r="T24" s="473"/>
      <c r="U24" s="473"/>
      <c r="V24" s="473"/>
      <c r="W24" s="473"/>
      <c r="X24" s="473"/>
      <c r="Y24" s="473"/>
      <c r="Z24" s="473"/>
      <c r="AA24" s="473"/>
      <c r="AB24" s="473"/>
      <c r="AC24" s="473"/>
      <c r="AD24" s="473"/>
      <c r="AE24" s="473"/>
      <c r="AF24" s="473"/>
      <c r="AG24" s="469"/>
      <c r="AH24" s="470"/>
      <c r="AI24" s="470"/>
    </row>
    <row r="25" spans="2:37" ht="18" customHeight="1" thickTop="1" x14ac:dyDescent="0.15">
      <c r="B25" s="1075" t="s">
        <v>778</v>
      </c>
      <c r="C25" s="1077" t="s">
        <v>779</v>
      </c>
      <c r="D25" s="1077"/>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4"/>
      <c r="AC25" s="474"/>
      <c r="AD25" s="474"/>
      <c r="AE25" s="474"/>
      <c r="AF25" s="474"/>
      <c r="AI25" s="475"/>
    </row>
    <row r="26" spans="2:37" ht="30" customHeight="1" x14ac:dyDescent="0.15">
      <c r="B26" s="1076"/>
      <c r="C26" s="1076" t="s">
        <v>780</v>
      </c>
      <c r="D26" s="1076"/>
      <c r="E26" s="476"/>
      <c r="F26" s="476"/>
      <c r="G26" s="476"/>
      <c r="H26" s="476"/>
      <c r="I26" s="476"/>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I26" s="400"/>
    </row>
    <row r="27" spans="2:37" ht="8.25" customHeight="1" x14ac:dyDescent="0.15">
      <c r="B27" s="477"/>
      <c r="C27" s="478"/>
      <c r="D27" s="478"/>
      <c r="E27" s="478"/>
      <c r="F27" s="478"/>
      <c r="G27" s="478"/>
      <c r="H27" s="478"/>
      <c r="I27" s="478"/>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I27" s="400"/>
    </row>
    <row r="28" spans="2:37" x14ac:dyDescent="0.15">
      <c r="B28" s="479" t="s">
        <v>781</v>
      </c>
      <c r="E28" s="480"/>
      <c r="AI28" s="481"/>
      <c r="AJ28" s="482"/>
      <c r="AK28" s="482"/>
    </row>
    <row r="29" spans="2:37" ht="6" customHeight="1" x14ac:dyDescent="0.15">
      <c r="B29" s="479"/>
      <c r="AI29" s="400"/>
    </row>
    <row r="30" spans="2:37" x14ac:dyDescent="0.15">
      <c r="B30" s="479" t="s">
        <v>782</v>
      </c>
      <c r="AI30" s="400"/>
    </row>
    <row r="31" spans="2:37" x14ac:dyDescent="0.15">
      <c r="B31" s="479" t="s">
        <v>783</v>
      </c>
      <c r="AI31" s="400"/>
    </row>
    <row r="32" spans="2:37" ht="6.75" customHeight="1" x14ac:dyDescent="0.15">
      <c r="B32" s="479"/>
      <c r="AI32" s="400"/>
    </row>
    <row r="33" spans="2:35" x14ac:dyDescent="0.15">
      <c r="B33" s="479" t="s">
        <v>784</v>
      </c>
      <c r="AI33" s="400"/>
    </row>
    <row r="34" spans="2:35" x14ac:dyDescent="0.15">
      <c r="B34" s="479" t="s">
        <v>783</v>
      </c>
      <c r="AI34" s="400"/>
    </row>
    <row r="35" spans="2:35" ht="6.75" customHeight="1" x14ac:dyDescent="0.15">
      <c r="B35" s="479"/>
      <c r="AI35" s="400"/>
    </row>
    <row r="36" spans="2:35" x14ac:dyDescent="0.15">
      <c r="B36" s="479" t="s">
        <v>785</v>
      </c>
      <c r="AI36" s="400"/>
    </row>
    <row r="37" spans="2:35" x14ac:dyDescent="0.15">
      <c r="B37" s="479" t="s">
        <v>783</v>
      </c>
      <c r="AI37" s="400"/>
    </row>
    <row r="38" spans="2:35" ht="6" customHeight="1" x14ac:dyDescent="0.15">
      <c r="B38" s="483"/>
      <c r="C38" s="410"/>
      <c r="D38" s="410"/>
      <c r="E38" s="410"/>
      <c r="F38" s="410"/>
      <c r="G38" s="410"/>
      <c r="H38" s="410"/>
      <c r="I38" s="410"/>
      <c r="J38" s="410"/>
      <c r="K38" s="410"/>
      <c r="L38" s="410"/>
      <c r="M38" s="410"/>
      <c r="N38" s="410"/>
      <c r="O38" s="410"/>
      <c r="P38" s="410"/>
      <c r="Q38" s="410"/>
      <c r="R38" s="410"/>
      <c r="S38" s="410"/>
      <c r="T38" s="410"/>
      <c r="U38" s="410"/>
      <c r="V38" s="410"/>
      <c r="W38" s="410"/>
      <c r="X38" s="410"/>
      <c r="Y38" s="410"/>
      <c r="Z38" s="410"/>
      <c r="AA38" s="410"/>
      <c r="AB38" s="410"/>
      <c r="AC38" s="410"/>
      <c r="AD38" s="410"/>
      <c r="AE38" s="410"/>
      <c r="AF38" s="410"/>
      <c r="AG38" s="410"/>
      <c r="AH38" s="410"/>
      <c r="AI38" s="484"/>
    </row>
    <row r="39" spans="2:35" ht="6" customHeight="1" x14ac:dyDescent="0.15">
      <c r="B39" s="458"/>
      <c r="C39" s="485"/>
    </row>
    <row r="40" spans="2:35" ht="6.75" customHeight="1" x14ac:dyDescent="0.15">
      <c r="B40" s="458"/>
    </row>
    <row r="41" spans="2:35" x14ac:dyDescent="0.15">
      <c r="B41" s="243" t="s">
        <v>786</v>
      </c>
    </row>
    <row r="42" spans="2:35" x14ac:dyDescent="0.15">
      <c r="B42" s="243" t="s">
        <v>787</v>
      </c>
    </row>
    <row r="43" spans="2:35" x14ac:dyDescent="0.15">
      <c r="B43" s="243" t="s">
        <v>788</v>
      </c>
    </row>
    <row r="44" spans="2:35" x14ac:dyDescent="0.15">
      <c r="B44" s="243" t="s">
        <v>789</v>
      </c>
    </row>
    <row r="45" spans="2:35" x14ac:dyDescent="0.15">
      <c r="B45" s="243" t="s">
        <v>790</v>
      </c>
    </row>
    <row r="46" spans="2:35" x14ac:dyDescent="0.15">
      <c r="B46" s="243" t="s">
        <v>791</v>
      </c>
    </row>
    <row r="47" spans="2:35" x14ac:dyDescent="0.15">
      <c r="B47" s="243" t="s">
        <v>792</v>
      </c>
    </row>
    <row r="48" spans="2:35" x14ac:dyDescent="0.15">
      <c r="B48" s="243" t="s">
        <v>793</v>
      </c>
    </row>
    <row r="49" spans="2:2" x14ac:dyDescent="0.15">
      <c r="B49" s="243" t="s">
        <v>794</v>
      </c>
    </row>
    <row r="50" spans="2:2" x14ac:dyDescent="0.15">
      <c r="B50" s="243" t="s">
        <v>795</v>
      </c>
    </row>
    <row r="51" spans="2:2" ht="14.25" x14ac:dyDescent="0.15">
      <c r="B51" s="486" t="s">
        <v>796</v>
      </c>
    </row>
    <row r="52" spans="2:2" x14ac:dyDescent="0.15">
      <c r="B52" s="243" t="s">
        <v>797</v>
      </c>
    </row>
    <row r="53" spans="2:2" x14ac:dyDescent="0.15">
      <c r="B53" s="243" t="s">
        <v>798</v>
      </c>
    </row>
    <row r="54" spans="2:2" x14ac:dyDescent="0.15">
      <c r="B54" s="243" t="s">
        <v>799</v>
      </c>
    </row>
    <row r="55" spans="2:2" x14ac:dyDescent="0.15">
      <c r="B55" s="243" t="s">
        <v>800</v>
      </c>
    </row>
    <row r="56" spans="2:2" x14ac:dyDescent="0.15">
      <c r="B56" s="243" t="s">
        <v>801</v>
      </c>
    </row>
    <row r="57" spans="2:2" x14ac:dyDescent="0.15">
      <c r="B57" s="243" t="s">
        <v>802</v>
      </c>
    </row>
    <row r="58" spans="2:2" x14ac:dyDescent="0.15">
      <c r="B58" s="243" t="s">
        <v>803</v>
      </c>
    </row>
    <row r="59" spans="2:2" x14ac:dyDescent="0.15">
      <c r="B59" s="243" t="s">
        <v>804</v>
      </c>
    </row>
    <row r="60" spans="2:2" x14ac:dyDescent="0.15">
      <c r="B60" s="243" t="s">
        <v>805</v>
      </c>
    </row>
    <row r="61" spans="2:2" x14ac:dyDescent="0.15">
      <c r="B61" s="243" t="s">
        <v>806</v>
      </c>
    </row>
    <row r="62" spans="2:2" x14ac:dyDescent="0.15">
      <c r="B62" s="243"/>
    </row>
    <row r="63" spans="2:2" x14ac:dyDescent="0.15">
      <c r="B63" s="243"/>
    </row>
    <row r="64" spans="2:2" x14ac:dyDescent="0.15">
      <c r="B64" s="243"/>
    </row>
    <row r="65" spans="2:2" x14ac:dyDescent="0.15">
      <c r="B65" s="243"/>
    </row>
    <row r="66" spans="2:2" x14ac:dyDescent="0.15">
      <c r="B66" s="243"/>
    </row>
    <row r="67" spans="2:2" x14ac:dyDescent="0.15">
      <c r="B67" s="243"/>
    </row>
    <row r="68" spans="2:2" x14ac:dyDescent="0.15">
      <c r="B68" s="243"/>
    </row>
    <row r="69" spans="2:2" x14ac:dyDescent="0.15">
      <c r="B69" s="243"/>
    </row>
    <row r="70" spans="2:2" x14ac:dyDescent="0.15">
      <c r="B70" s="243"/>
    </row>
    <row r="71" spans="2:2" x14ac:dyDescent="0.15">
      <c r="B71" s="243"/>
    </row>
    <row r="72" spans="2:2" x14ac:dyDescent="0.15">
      <c r="B72" s="243"/>
    </row>
    <row r="73" spans="2:2" x14ac:dyDescent="0.15">
      <c r="B73" s="243"/>
    </row>
    <row r="74" spans="2:2" x14ac:dyDescent="0.15">
      <c r="B74" s="243"/>
    </row>
    <row r="75" spans="2:2" x14ac:dyDescent="0.15">
      <c r="B75" s="243"/>
    </row>
    <row r="76" spans="2:2" x14ac:dyDescent="0.15">
      <c r="B76" s="243"/>
    </row>
    <row r="77" spans="2:2" x14ac:dyDescent="0.15">
      <c r="B77" s="243"/>
    </row>
    <row r="78" spans="2:2" x14ac:dyDescent="0.15">
      <c r="B78" s="243"/>
    </row>
    <row r="79" spans="2:2" x14ac:dyDescent="0.15">
      <c r="B79" s="243"/>
    </row>
    <row r="80" spans="2:2" x14ac:dyDescent="0.15">
      <c r="B80" s="243"/>
    </row>
    <row r="81" spans="2:12" x14ac:dyDescent="0.15">
      <c r="B81" s="243"/>
    </row>
    <row r="82" spans="2:12" x14ac:dyDescent="0.15">
      <c r="B82" s="243"/>
      <c r="L82" s="487"/>
    </row>
    <row r="83" spans="2:12" x14ac:dyDescent="0.15">
      <c r="B83" s="243"/>
    </row>
    <row r="84" spans="2:12" x14ac:dyDescent="0.15">
      <c r="B84" s="243"/>
    </row>
    <row r="85" spans="2:12" x14ac:dyDescent="0.15">
      <c r="B85" s="243"/>
    </row>
    <row r="86" spans="2:12" x14ac:dyDescent="0.15">
      <c r="B86" s="243"/>
    </row>
    <row r="87" spans="2:12" x14ac:dyDescent="0.15">
      <c r="B87" s="243"/>
    </row>
    <row r="88" spans="2:12" x14ac:dyDescent="0.15">
      <c r="B88" s="243"/>
    </row>
    <row r="89" spans="2:12" x14ac:dyDescent="0.15">
      <c r="B89" s="243"/>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69"/>
  <sheetViews>
    <sheetView view="pageBreakPreview" zoomScale="55" zoomScaleNormal="100" zoomScaleSheetLayoutView="55" workbookViewId="0"/>
  </sheetViews>
  <sheetFormatPr defaultRowHeight="18.75" x14ac:dyDescent="0.4"/>
  <cols>
    <col min="1" max="1" width="1.625" style="488" customWidth="1"/>
    <col min="2" max="2" width="9.625" style="488" customWidth="1"/>
    <col min="3" max="3" width="8.625" style="488" customWidth="1"/>
    <col min="4" max="4" width="5.625" style="488" customWidth="1"/>
    <col min="5" max="6" width="15.625" style="488" customWidth="1"/>
    <col min="7" max="7" width="5.625" style="488" customWidth="1"/>
    <col min="8" max="8" width="16.625" style="488" customWidth="1"/>
    <col min="9" max="9" width="5.625" style="488" customWidth="1"/>
    <col min="10" max="10" width="15.625" style="488" customWidth="1"/>
    <col min="11" max="11" width="5.625" style="488" customWidth="1"/>
    <col min="12" max="12" width="3.125" style="488" customWidth="1"/>
    <col min="13" max="18" width="4.625" style="488" customWidth="1"/>
    <col min="19" max="19" width="1.625" style="488" customWidth="1"/>
    <col min="20" max="21" width="9" style="488"/>
    <col min="22" max="22" width="18.5" style="488" bestFit="1" customWidth="1"/>
    <col min="23" max="23" width="29.875" style="488" bestFit="1" customWidth="1"/>
    <col min="24" max="24" width="30.375" style="488" bestFit="1" customWidth="1"/>
    <col min="25" max="16384" width="9" style="488"/>
  </cols>
  <sheetData>
    <row r="1" spans="2:24" x14ac:dyDescent="0.4">
      <c r="B1" s="488" t="s">
        <v>807</v>
      </c>
      <c r="K1" s="489" t="s">
        <v>639</v>
      </c>
      <c r="L1" s="1130"/>
      <c r="M1" s="1130"/>
      <c r="N1" s="490" t="s">
        <v>640</v>
      </c>
      <c r="O1" s="491"/>
      <c r="P1" s="490" t="s">
        <v>641</v>
      </c>
      <c r="Q1" s="491"/>
      <c r="R1" s="490" t="s">
        <v>732</v>
      </c>
    </row>
    <row r="2" spans="2:24" ht="25.5" x14ac:dyDescent="0.4">
      <c r="B2" s="1131" t="s">
        <v>808</v>
      </c>
      <c r="C2" s="1131"/>
      <c r="D2" s="1131"/>
      <c r="E2" s="1131"/>
      <c r="F2" s="1131"/>
      <c r="G2" s="1131"/>
      <c r="H2" s="1131"/>
      <c r="I2" s="1131"/>
      <c r="J2" s="1131"/>
      <c r="K2" s="1131"/>
      <c r="L2" s="1131"/>
      <c r="M2" s="1131"/>
      <c r="N2" s="1131"/>
      <c r="O2" s="1131"/>
      <c r="P2" s="1131"/>
      <c r="Q2" s="1131"/>
      <c r="R2" s="1131"/>
    </row>
    <row r="3" spans="2:24" ht="7.5" customHeight="1" x14ac:dyDescent="0.4">
      <c r="B3" s="492"/>
      <c r="C3" s="492"/>
      <c r="D3" s="492"/>
      <c r="E3" s="492"/>
      <c r="F3" s="492"/>
      <c r="G3" s="492"/>
      <c r="H3" s="492"/>
      <c r="I3" s="492"/>
      <c r="J3" s="492"/>
      <c r="K3" s="492"/>
      <c r="L3" s="492"/>
      <c r="M3" s="492"/>
      <c r="N3" s="492"/>
      <c r="O3" s="492"/>
      <c r="P3" s="492"/>
      <c r="Q3" s="492"/>
      <c r="R3" s="492"/>
    </row>
    <row r="4" spans="2:24" ht="24.95" customHeight="1" x14ac:dyDescent="0.4">
      <c r="I4" s="489" t="s">
        <v>809</v>
      </c>
      <c r="J4" s="1132"/>
      <c r="K4" s="1132"/>
      <c r="L4" s="1132"/>
      <c r="M4" s="1132"/>
      <c r="N4" s="1132"/>
      <c r="O4" s="1132"/>
      <c r="P4" s="1132"/>
      <c r="Q4" s="1132"/>
      <c r="R4" s="1132"/>
    </row>
    <row r="5" spans="2:24" ht="24.95" customHeight="1" x14ac:dyDescent="0.4">
      <c r="I5" s="489" t="s">
        <v>718</v>
      </c>
      <c r="J5" s="1133"/>
      <c r="K5" s="1133"/>
      <c r="L5" s="1133"/>
      <c r="M5" s="1133"/>
      <c r="N5" s="1133"/>
      <c r="O5" s="1133"/>
      <c r="P5" s="1133"/>
      <c r="Q5" s="1133"/>
      <c r="R5" s="1133"/>
    </row>
    <row r="6" spans="2:24" ht="24.95" customHeight="1" x14ac:dyDescent="0.4">
      <c r="I6" s="489" t="s">
        <v>810</v>
      </c>
      <c r="J6" s="1133"/>
      <c r="K6" s="1133"/>
      <c r="L6" s="1133"/>
      <c r="M6" s="1133"/>
      <c r="N6" s="1133"/>
      <c r="O6" s="1133"/>
      <c r="P6" s="1133"/>
      <c r="Q6" s="1133"/>
      <c r="R6" s="1133"/>
    </row>
    <row r="7" spans="2:24" ht="9" customHeight="1" x14ac:dyDescent="0.4">
      <c r="I7" s="489"/>
      <c r="J7" s="493"/>
      <c r="K7" s="493"/>
      <c r="L7" s="493"/>
      <c r="M7" s="493"/>
      <c r="N7" s="493"/>
      <c r="O7" s="493"/>
      <c r="P7" s="493"/>
      <c r="Q7" s="493"/>
      <c r="R7" s="493"/>
    </row>
    <row r="8" spans="2:24" x14ac:dyDescent="0.4">
      <c r="B8" s="1134" t="s">
        <v>811</v>
      </c>
      <c r="C8" s="1134"/>
      <c r="D8" s="1134"/>
      <c r="E8" s="494"/>
      <c r="F8" s="1135" t="s">
        <v>812</v>
      </c>
      <c r="G8" s="1135"/>
      <c r="H8" s="1135"/>
      <c r="I8" s="1135"/>
    </row>
    <row r="9" spans="2:24" x14ac:dyDescent="0.4">
      <c r="E9" s="494"/>
      <c r="F9" s="1092" t="s">
        <v>813</v>
      </c>
      <c r="G9" s="1092"/>
      <c r="H9" s="1092"/>
      <c r="I9" s="1092"/>
    </row>
    <row r="10" spans="2:24" ht="9" customHeight="1" x14ac:dyDescent="0.4"/>
    <row r="11" spans="2:24" x14ac:dyDescent="0.4">
      <c r="B11" s="495" t="s">
        <v>814</v>
      </c>
      <c r="F11" s="1136" t="s">
        <v>815</v>
      </c>
      <c r="G11" s="1136"/>
      <c r="H11" s="1136"/>
      <c r="I11" s="1136"/>
      <c r="J11" s="489" t="s">
        <v>816</v>
      </c>
      <c r="K11" s="496"/>
    </row>
    <row r="12" spans="2:24" ht="9" customHeight="1" x14ac:dyDescent="0.4"/>
    <row r="13" spans="2:24" x14ac:dyDescent="0.4">
      <c r="B13" s="495" t="s">
        <v>817</v>
      </c>
    </row>
    <row r="14" spans="2:24" x14ac:dyDescent="0.4">
      <c r="B14" s="491" t="s">
        <v>425</v>
      </c>
      <c r="C14" s="1117" t="s">
        <v>818</v>
      </c>
      <c r="D14" s="1117"/>
      <c r="E14" s="1117"/>
      <c r="F14" s="1117"/>
      <c r="G14" s="1117"/>
      <c r="H14" s="1117"/>
      <c r="I14" s="1117"/>
      <c r="J14" s="1117"/>
      <c r="K14" s="1117"/>
      <c r="M14" s="1118" t="s">
        <v>819</v>
      </c>
      <c r="N14" s="1119"/>
      <c r="O14" s="1119"/>
      <c r="P14" s="1119"/>
      <c r="Q14" s="1119"/>
      <c r="R14" s="1120"/>
    </row>
    <row r="15" spans="2:24" ht="80.099999999999994" customHeight="1" x14ac:dyDescent="0.4">
      <c r="B15" s="497"/>
      <c r="C15" s="1121" t="s">
        <v>820</v>
      </c>
      <c r="D15" s="1121"/>
      <c r="E15" s="497"/>
      <c r="F15" s="1122" t="s">
        <v>821</v>
      </c>
      <c r="G15" s="1122"/>
      <c r="H15" s="1123" t="s">
        <v>822</v>
      </c>
      <c r="I15" s="1123"/>
      <c r="J15" s="1121" t="s">
        <v>823</v>
      </c>
      <c r="K15" s="1121"/>
      <c r="M15" s="1124" t="str">
        <f>F8</f>
        <v>介護福祉士</v>
      </c>
      <c r="N15" s="1125"/>
      <c r="O15" s="1126"/>
      <c r="P15" s="1124" t="str">
        <f>F9</f>
        <v>介護職員</v>
      </c>
      <c r="Q15" s="1125"/>
      <c r="R15" s="1126"/>
    </row>
    <row r="16" spans="2:24" ht="26.1" customHeight="1" x14ac:dyDescent="0.4">
      <c r="B16" s="498" t="s">
        <v>824</v>
      </c>
      <c r="C16" s="1108"/>
      <c r="D16" s="1109" t="s">
        <v>825</v>
      </c>
      <c r="E16" s="499" t="str">
        <f>$F$8</f>
        <v>介護福祉士</v>
      </c>
      <c r="F16" s="500"/>
      <c r="G16" s="501" t="s">
        <v>826</v>
      </c>
      <c r="H16" s="500"/>
      <c r="I16" s="501" t="s">
        <v>825</v>
      </c>
      <c r="J16" s="500"/>
      <c r="K16" s="501" t="s">
        <v>825</v>
      </c>
      <c r="M16" s="1111" t="str">
        <f>IF(C16="","",F16+ROUNDDOWN((H16+J16)/C16,1))</f>
        <v/>
      </c>
      <c r="N16" s="1112"/>
      <c r="O16" s="1113"/>
      <c r="P16" s="1111" t="str">
        <f>IF(C16="","",F17+ROUNDDOWN((H17+J17)/C16,1))</f>
        <v/>
      </c>
      <c r="Q16" s="1112"/>
      <c r="R16" s="1113"/>
      <c r="V16" s="502"/>
      <c r="W16" s="503" t="s">
        <v>827</v>
      </c>
      <c r="X16" s="503" t="s">
        <v>828</v>
      </c>
    </row>
    <row r="17" spans="2:24" ht="26.1" customHeight="1" x14ac:dyDescent="0.4">
      <c r="B17" s="504" t="s">
        <v>829</v>
      </c>
      <c r="C17" s="1108"/>
      <c r="D17" s="1110"/>
      <c r="E17" s="505" t="str">
        <f>$F$9</f>
        <v>介護職員</v>
      </c>
      <c r="F17" s="506"/>
      <c r="G17" s="507" t="s">
        <v>826</v>
      </c>
      <c r="H17" s="506"/>
      <c r="I17" s="507" t="s">
        <v>825</v>
      </c>
      <c r="J17" s="506"/>
      <c r="K17" s="507" t="s">
        <v>825</v>
      </c>
      <c r="M17" s="1114"/>
      <c r="N17" s="1115"/>
      <c r="O17" s="1116"/>
      <c r="P17" s="1114"/>
      <c r="Q17" s="1115"/>
      <c r="R17" s="1116"/>
      <c r="V17" s="1127" t="s">
        <v>830</v>
      </c>
      <c r="W17" s="502" t="s">
        <v>812</v>
      </c>
      <c r="X17" s="502" t="s">
        <v>831</v>
      </c>
    </row>
    <row r="18" spans="2:24" ht="26.1" customHeight="1" x14ac:dyDescent="0.4">
      <c r="B18" s="508"/>
      <c r="C18" s="1108"/>
      <c r="D18" s="1109" t="s">
        <v>825</v>
      </c>
      <c r="E18" s="509" t="str">
        <f>$F$8</f>
        <v>介護福祉士</v>
      </c>
      <c r="F18" s="510"/>
      <c r="G18" s="511" t="s">
        <v>826</v>
      </c>
      <c r="H18" s="500"/>
      <c r="I18" s="511" t="s">
        <v>825</v>
      </c>
      <c r="J18" s="500"/>
      <c r="K18" s="511" t="s">
        <v>825</v>
      </c>
      <c r="M18" s="1111" t="str">
        <f>IF(C18="","",F18+ROUNDDOWN((H18+J18)/C18,1))</f>
        <v/>
      </c>
      <c r="N18" s="1112"/>
      <c r="O18" s="1113"/>
      <c r="P18" s="1111" t="str">
        <f>IF(C18="","",F19+ROUNDDOWN((H19+J19)/C18,1))</f>
        <v/>
      </c>
      <c r="Q18" s="1112"/>
      <c r="R18" s="1113"/>
      <c r="V18" s="1128"/>
      <c r="W18" s="502" t="s">
        <v>832</v>
      </c>
      <c r="X18" s="502" t="s">
        <v>833</v>
      </c>
    </row>
    <row r="19" spans="2:24" ht="26.1" customHeight="1" x14ac:dyDescent="0.4">
      <c r="B19" s="504" t="s">
        <v>834</v>
      </c>
      <c r="C19" s="1108"/>
      <c r="D19" s="1110"/>
      <c r="E19" s="505" t="str">
        <f>$F$9</f>
        <v>介護職員</v>
      </c>
      <c r="F19" s="506"/>
      <c r="G19" s="507" t="s">
        <v>826</v>
      </c>
      <c r="H19" s="506"/>
      <c r="I19" s="507" t="s">
        <v>825</v>
      </c>
      <c r="J19" s="506"/>
      <c r="K19" s="507" t="s">
        <v>825</v>
      </c>
      <c r="M19" s="1114"/>
      <c r="N19" s="1115"/>
      <c r="O19" s="1116"/>
      <c r="P19" s="1114"/>
      <c r="Q19" s="1115"/>
      <c r="R19" s="1116"/>
      <c r="V19" s="1128"/>
      <c r="W19" s="502" t="s">
        <v>835</v>
      </c>
      <c r="X19" s="502" t="s">
        <v>836</v>
      </c>
    </row>
    <row r="20" spans="2:24" ht="26.1" customHeight="1" x14ac:dyDescent="0.4">
      <c r="B20" s="508"/>
      <c r="C20" s="1108"/>
      <c r="D20" s="1109" t="s">
        <v>825</v>
      </c>
      <c r="E20" s="509" t="str">
        <f>$F$8</f>
        <v>介護福祉士</v>
      </c>
      <c r="F20" s="510"/>
      <c r="G20" s="511" t="s">
        <v>826</v>
      </c>
      <c r="H20" s="500"/>
      <c r="I20" s="511" t="s">
        <v>825</v>
      </c>
      <c r="J20" s="500"/>
      <c r="K20" s="511" t="s">
        <v>825</v>
      </c>
      <c r="M20" s="1111" t="str">
        <f>IF(C20="","",F20+ROUNDDOWN((H20+J20)/C20,1))</f>
        <v/>
      </c>
      <c r="N20" s="1112"/>
      <c r="O20" s="1113"/>
      <c r="P20" s="1111" t="str">
        <f>IF(C20="","",F21+ROUNDDOWN((H21+J21)/C20,1))</f>
        <v/>
      </c>
      <c r="Q20" s="1112"/>
      <c r="R20" s="1113"/>
      <c r="V20" s="1128"/>
      <c r="W20" s="502" t="s">
        <v>836</v>
      </c>
      <c r="X20" s="502" t="s">
        <v>836</v>
      </c>
    </row>
    <row r="21" spans="2:24" ht="26.1" customHeight="1" x14ac:dyDescent="0.4">
      <c r="B21" s="504" t="s">
        <v>837</v>
      </c>
      <c r="C21" s="1108"/>
      <c r="D21" s="1110"/>
      <c r="E21" s="505" t="str">
        <f>$F$9</f>
        <v>介護職員</v>
      </c>
      <c r="F21" s="506"/>
      <c r="G21" s="507" t="s">
        <v>826</v>
      </c>
      <c r="H21" s="506"/>
      <c r="I21" s="507" t="s">
        <v>825</v>
      </c>
      <c r="J21" s="506"/>
      <c r="K21" s="507" t="s">
        <v>825</v>
      </c>
      <c r="M21" s="1114"/>
      <c r="N21" s="1115"/>
      <c r="O21" s="1116"/>
      <c r="P21" s="1114"/>
      <c r="Q21" s="1115"/>
      <c r="R21" s="1116"/>
      <c r="V21" s="1128"/>
      <c r="W21" s="502" t="s">
        <v>836</v>
      </c>
      <c r="X21" s="502" t="s">
        <v>836</v>
      </c>
    </row>
    <row r="22" spans="2:24" ht="26.1" customHeight="1" x14ac:dyDescent="0.4">
      <c r="B22" s="508"/>
      <c r="C22" s="1108"/>
      <c r="D22" s="1109" t="s">
        <v>825</v>
      </c>
      <c r="E22" s="509" t="str">
        <f>$F$8</f>
        <v>介護福祉士</v>
      </c>
      <c r="F22" s="510"/>
      <c r="G22" s="511" t="s">
        <v>826</v>
      </c>
      <c r="H22" s="500"/>
      <c r="I22" s="511" t="s">
        <v>825</v>
      </c>
      <c r="J22" s="500"/>
      <c r="K22" s="511" t="s">
        <v>825</v>
      </c>
      <c r="M22" s="1111" t="str">
        <f>IF(C22="","",F22+ROUNDDOWN((H22+J22)/C22,1))</f>
        <v/>
      </c>
      <c r="N22" s="1112"/>
      <c r="O22" s="1113"/>
      <c r="P22" s="1111" t="str">
        <f>IF(C22="","",F23+ROUNDDOWN((H23+J23)/C22,1))</f>
        <v/>
      </c>
      <c r="Q22" s="1112"/>
      <c r="R22" s="1113"/>
      <c r="V22" s="1129"/>
      <c r="W22" s="502" t="s">
        <v>836</v>
      </c>
      <c r="X22" s="502" t="s">
        <v>836</v>
      </c>
    </row>
    <row r="23" spans="2:24" ht="26.1" customHeight="1" x14ac:dyDescent="0.4">
      <c r="B23" s="504" t="s">
        <v>838</v>
      </c>
      <c r="C23" s="1108"/>
      <c r="D23" s="1110"/>
      <c r="E23" s="505" t="str">
        <f>$F$9</f>
        <v>介護職員</v>
      </c>
      <c r="F23" s="506"/>
      <c r="G23" s="507" t="s">
        <v>826</v>
      </c>
      <c r="H23" s="506"/>
      <c r="I23" s="507" t="s">
        <v>825</v>
      </c>
      <c r="J23" s="506"/>
      <c r="K23" s="507" t="s">
        <v>825</v>
      </c>
      <c r="M23" s="1114"/>
      <c r="N23" s="1115"/>
      <c r="O23" s="1116"/>
      <c r="P23" s="1114"/>
      <c r="Q23" s="1115"/>
      <c r="R23" s="1116"/>
    </row>
    <row r="24" spans="2:24" ht="26.1" customHeight="1" x14ac:dyDescent="0.4">
      <c r="B24" s="508"/>
      <c r="C24" s="1108"/>
      <c r="D24" s="1109" t="s">
        <v>825</v>
      </c>
      <c r="E24" s="509" t="str">
        <f>$F$8</f>
        <v>介護福祉士</v>
      </c>
      <c r="F24" s="510"/>
      <c r="G24" s="511" t="s">
        <v>826</v>
      </c>
      <c r="H24" s="500"/>
      <c r="I24" s="511" t="s">
        <v>825</v>
      </c>
      <c r="J24" s="500"/>
      <c r="K24" s="511" t="s">
        <v>825</v>
      </c>
      <c r="M24" s="1111" t="str">
        <f>IF(C24="","",F24+ROUNDDOWN((H24+J24)/C24,1))</f>
        <v/>
      </c>
      <c r="N24" s="1112"/>
      <c r="O24" s="1113"/>
      <c r="P24" s="1111" t="str">
        <f>IF(C24="","",F25+ROUNDDOWN((H25+J25)/C24,1))</f>
        <v/>
      </c>
      <c r="Q24" s="1112"/>
      <c r="R24" s="1113"/>
    </row>
    <row r="25" spans="2:24" ht="26.1" customHeight="1" x14ac:dyDescent="0.4">
      <c r="B25" s="504" t="s">
        <v>839</v>
      </c>
      <c r="C25" s="1108"/>
      <c r="D25" s="1110"/>
      <c r="E25" s="505" t="str">
        <f>$F$9</f>
        <v>介護職員</v>
      </c>
      <c r="F25" s="506"/>
      <c r="G25" s="507" t="s">
        <v>826</v>
      </c>
      <c r="H25" s="506"/>
      <c r="I25" s="507" t="s">
        <v>825</v>
      </c>
      <c r="J25" s="506"/>
      <c r="K25" s="507" t="s">
        <v>825</v>
      </c>
      <c r="M25" s="1114"/>
      <c r="N25" s="1115"/>
      <c r="O25" s="1116"/>
      <c r="P25" s="1114"/>
      <c r="Q25" s="1115"/>
      <c r="R25" s="1116"/>
    </row>
    <row r="26" spans="2:24" ht="26.1" customHeight="1" x14ac:dyDescent="0.4">
      <c r="B26" s="508"/>
      <c r="C26" s="1108"/>
      <c r="D26" s="1109" t="s">
        <v>825</v>
      </c>
      <c r="E26" s="509" t="str">
        <f>$F$8</f>
        <v>介護福祉士</v>
      </c>
      <c r="F26" s="510"/>
      <c r="G26" s="511" t="s">
        <v>826</v>
      </c>
      <c r="H26" s="500"/>
      <c r="I26" s="511" t="s">
        <v>825</v>
      </c>
      <c r="J26" s="500"/>
      <c r="K26" s="511" t="s">
        <v>825</v>
      </c>
      <c r="M26" s="1111" t="str">
        <f>IF(C26="","",F26+ROUNDDOWN((H26+J26)/C26,1))</f>
        <v/>
      </c>
      <c r="N26" s="1112"/>
      <c r="O26" s="1113"/>
      <c r="P26" s="1111" t="str">
        <f>IF(C26="","",F27+ROUNDDOWN((H27+J27)/C26,1))</f>
        <v/>
      </c>
      <c r="Q26" s="1112"/>
      <c r="R26" s="1113"/>
    </row>
    <row r="27" spans="2:24" ht="26.1" customHeight="1" x14ac:dyDescent="0.4">
      <c r="B27" s="504" t="s">
        <v>840</v>
      </c>
      <c r="C27" s="1108"/>
      <c r="D27" s="1110"/>
      <c r="E27" s="505" t="str">
        <f>$F$9</f>
        <v>介護職員</v>
      </c>
      <c r="F27" s="506"/>
      <c r="G27" s="507" t="s">
        <v>826</v>
      </c>
      <c r="H27" s="506"/>
      <c r="I27" s="507" t="s">
        <v>825</v>
      </c>
      <c r="J27" s="506"/>
      <c r="K27" s="507" t="s">
        <v>825</v>
      </c>
      <c r="M27" s="1114"/>
      <c r="N27" s="1115"/>
      <c r="O27" s="1116"/>
      <c r="P27" s="1114"/>
      <c r="Q27" s="1115"/>
      <c r="R27" s="1116"/>
    </row>
    <row r="28" spans="2:24" ht="26.1" customHeight="1" x14ac:dyDescent="0.4">
      <c r="B28" s="508"/>
      <c r="C28" s="1108"/>
      <c r="D28" s="1109" t="s">
        <v>825</v>
      </c>
      <c r="E28" s="509" t="str">
        <f>$F$8</f>
        <v>介護福祉士</v>
      </c>
      <c r="F28" s="510"/>
      <c r="G28" s="511" t="s">
        <v>826</v>
      </c>
      <c r="H28" s="500"/>
      <c r="I28" s="511" t="s">
        <v>825</v>
      </c>
      <c r="J28" s="500"/>
      <c r="K28" s="511" t="s">
        <v>825</v>
      </c>
      <c r="M28" s="1111" t="str">
        <f>IF(C28="","",F28+ROUNDDOWN((H28+J28)/C28,1))</f>
        <v/>
      </c>
      <c r="N28" s="1112"/>
      <c r="O28" s="1113"/>
      <c r="P28" s="1111" t="str">
        <f>IF(C28="","",F29+ROUNDDOWN((H29+J29)/C28,1))</f>
        <v/>
      </c>
      <c r="Q28" s="1112"/>
      <c r="R28" s="1113"/>
    </row>
    <row r="29" spans="2:24" ht="26.1" customHeight="1" x14ac:dyDescent="0.4">
      <c r="B29" s="504" t="s">
        <v>841</v>
      </c>
      <c r="C29" s="1108"/>
      <c r="D29" s="1110"/>
      <c r="E29" s="505" t="str">
        <f>$F$9</f>
        <v>介護職員</v>
      </c>
      <c r="F29" s="506"/>
      <c r="G29" s="507" t="s">
        <v>826</v>
      </c>
      <c r="H29" s="506"/>
      <c r="I29" s="507" t="s">
        <v>825</v>
      </c>
      <c r="J29" s="506"/>
      <c r="K29" s="507" t="s">
        <v>825</v>
      </c>
      <c r="M29" s="1114"/>
      <c r="N29" s="1115"/>
      <c r="O29" s="1116"/>
      <c r="P29" s="1114"/>
      <c r="Q29" s="1115"/>
      <c r="R29" s="1116"/>
    </row>
    <row r="30" spans="2:24" ht="26.1" customHeight="1" x14ac:dyDescent="0.4">
      <c r="B30" s="508"/>
      <c r="C30" s="1108"/>
      <c r="D30" s="1109" t="s">
        <v>825</v>
      </c>
      <c r="E30" s="509" t="str">
        <f>$F$8</f>
        <v>介護福祉士</v>
      </c>
      <c r="F30" s="510"/>
      <c r="G30" s="511" t="s">
        <v>826</v>
      </c>
      <c r="H30" s="500"/>
      <c r="I30" s="511" t="s">
        <v>825</v>
      </c>
      <c r="J30" s="500"/>
      <c r="K30" s="511" t="s">
        <v>825</v>
      </c>
      <c r="M30" s="1111" t="str">
        <f>IF(C30="","",F30+ROUNDDOWN((H30+J30)/C30,1))</f>
        <v/>
      </c>
      <c r="N30" s="1112"/>
      <c r="O30" s="1113"/>
      <c r="P30" s="1111" t="str">
        <f>IF(C30="","",F31+ROUNDDOWN((H31+J31)/C30,1))</f>
        <v/>
      </c>
      <c r="Q30" s="1112"/>
      <c r="R30" s="1113"/>
    </row>
    <row r="31" spans="2:24" ht="26.1" customHeight="1" x14ac:dyDescent="0.4">
      <c r="B31" s="504" t="s">
        <v>842</v>
      </c>
      <c r="C31" s="1108"/>
      <c r="D31" s="1110"/>
      <c r="E31" s="505" t="str">
        <f>$F$9</f>
        <v>介護職員</v>
      </c>
      <c r="F31" s="506"/>
      <c r="G31" s="507" t="s">
        <v>826</v>
      </c>
      <c r="H31" s="506"/>
      <c r="I31" s="507" t="s">
        <v>825</v>
      </c>
      <c r="J31" s="506"/>
      <c r="K31" s="507" t="s">
        <v>825</v>
      </c>
      <c r="M31" s="1114"/>
      <c r="N31" s="1115"/>
      <c r="O31" s="1116"/>
      <c r="P31" s="1114"/>
      <c r="Q31" s="1115"/>
      <c r="R31" s="1116"/>
    </row>
    <row r="32" spans="2:24" ht="26.1" customHeight="1" x14ac:dyDescent="0.4">
      <c r="B32" s="508"/>
      <c r="C32" s="1108"/>
      <c r="D32" s="1109" t="s">
        <v>825</v>
      </c>
      <c r="E32" s="509" t="str">
        <f>$F$8</f>
        <v>介護福祉士</v>
      </c>
      <c r="F32" s="510"/>
      <c r="G32" s="511" t="s">
        <v>826</v>
      </c>
      <c r="H32" s="500"/>
      <c r="I32" s="511" t="s">
        <v>825</v>
      </c>
      <c r="J32" s="500"/>
      <c r="K32" s="511" t="s">
        <v>825</v>
      </c>
      <c r="M32" s="1111" t="str">
        <f>IF(C32="","",F32+ROUNDDOWN((H32+J32)/C32,1))</f>
        <v/>
      </c>
      <c r="N32" s="1112"/>
      <c r="O32" s="1113"/>
      <c r="P32" s="1111" t="str">
        <f>IF(C32="","",F33+ROUNDDOWN((H33+J33)/C32,1))</f>
        <v/>
      </c>
      <c r="Q32" s="1112"/>
      <c r="R32" s="1113"/>
    </row>
    <row r="33" spans="2:19" ht="26.1" customHeight="1" x14ac:dyDescent="0.4">
      <c r="B33" s="504" t="s">
        <v>843</v>
      </c>
      <c r="C33" s="1108"/>
      <c r="D33" s="1110"/>
      <c r="E33" s="505" t="str">
        <f>$F$9</f>
        <v>介護職員</v>
      </c>
      <c r="F33" s="506"/>
      <c r="G33" s="507" t="s">
        <v>826</v>
      </c>
      <c r="H33" s="506"/>
      <c r="I33" s="507" t="s">
        <v>825</v>
      </c>
      <c r="J33" s="506"/>
      <c r="K33" s="507" t="s">
        <v>825</v>
      </c>
      <c r="M33" s="1114"/>
      <c r="N33" s="1115"/>
      <c r="O33" s="1116"/>
      <c r="P33" s="1114"/>
      <c r="Q33" s="1115"/>
      <c r="R33" s="1116"/>
    </row>
    <row r="34" spans="2:19" ht="26.1" customHeight="1" x14ac:dyDescent="0.4">
      <c r="B34" s="498" t="s">
        <v>824</v>
      </c>
      <c r="C34" s="1108"/>
      <c r="D34" s="1109" t="s">
        <v>825</v>
      </c>
      <c r="E34" s="509" t="str">
        <f>$F$8</f>
        <v>介護福祉士</v>
      </c>
      <c r="F34" s="510"/>
      <c r="G34" s="511" t="s">
        <v>826</v>
      </c>
      <c r="H34" s="500"/>
      <c r="I34" s="511" t="s">
        <v>825</v>
      </c>
      <c r="J34" s="500"/>
      <c r="K34" s="511" t="s">
        <v>825</v>
      </c>
      <c r="M34" s="1111" t="str">
        <f>IF(C34="","",F34+ROUNDDOWN((H34+J34)/C34,1))</f>
        <v/>
      </c>
      <c r="N34" s="1112"/>
      <c r="O34" s="1113"/>
      <c r="P34" s="1111" t="str">
        <f>IF(C34="","",F35+ROUNDDOWN((H35+J35)/C34,1))</f>
        <v/>
      </c>
      <c r="Q34" s="1112"/>
      <c r="R34" s="1113"/>
    </row>
    <row r="35" spans="2:19" ht="26.1" customHeight="1" x14ac:dyDescent="0.4">
      <c r="B35" s="504" t="s">
        <v>844</v>
      </c>
      <c r="C35" s="1108"/>
      <c r="D35" s="1110"/>
      <c r="E35" s="505" t="str">
        <f>$F$9</f>
        <v>介護職員</v>
      </c>
      <c r="F35" s="506"/>
      <c r="G35" s="507" t="s">
        <v>826</v>
      </c>
      <c r="H35" s="506"/>
      <c r="I35" s="507" t="s">
        <v>825</v>
      </c>
      <c r="J35" s="506"/>
      <c r="K35" s="507" t="s">
        <v>825</v>
      </c>
      <c r="M35" s="1114"/>
      <c r="N35" s="1115"/>
      <c r="O35" s="1116"/>
      <c r="P35" s="1114"/>
      <c r="Q35" s="1115"/>
      <c r="R35" s="1116"/>
    </row>
    <row r="36" spans="2:19" ht="26.1" customHeight="1" x14ac:dyDescent="0.4">
      <c r="B36" s="508"/>
      <c r="C36" s="1108"/>
      <c r="D36" s="1109" t="s">
        <v>825</v>
      </c>
      <c r="E36" s="509" t="str">
        <f>$F$8</f>
        <v>介護福祉士</v>
      </c>
      <c r="F36" s="510"/>
      <c r="G36" s="511" t="s">
        <v>826</v>
      </c>
      <c r="H36" s="500"/>
      <c r="I36" s="511" t="s">
        <v>825</v>
      </c>
      <c r="J36" s="500"/>
      <c r="K36" s="511" t="s">
        <v>825</v>
      </c>
      <c r="M36" s="1111" t="str">
        <f>IF(C36="","",F36+ROUNDDOWN((H36+J36)/C36,1))</f>
        <v/>
      </c>
      <c r="N36" s="1112"/>
      <c r="O36" s="1113"/>
      <c r="P36" s="1111" t="str">
        <f>IF(C36="","",F37+ROUNDDOWN((H37+J37)/C36,1))</f>
        <v/>
      </c>
      <c r="Q36" s="1112"/>
      <c r="R36" s="1113"/>
    </row>
    <row r="37" spans="2:19" ht="26.1" customHeight="1" x14ac:dyDescent="0.4">
      <c r="B37" s="504" t="s">
        <v>845</v>
      </c>
      <c r="C37" s="1108"/>
      <c r="D37" s="1110"/>
      <c r="E37" s="505" t="str">
        <f>$F$9</f>
        <v>介護職員</v>
      </c>
      <c r="F37" s="506"/>
      <c r="G37" s="507" t="s">
        <v>826</v>
      </c>
      <c r="H37" s="506"/>
      <c r="I37" s="507" t="s">
        <v>825</v>
      </c>
      <c r="J37" s="506"/>
      <c r="K37" s="507" t="s">
        <v>825</v>
      </c>
      <c r="M37" s="1114"/>
      <c r="N37" s="1115"/>
      <c r="O37" s="1116"/>
      <c r="P37" s="1114"/>
      <c r="Q37" s="1115"/>
      <c r="R37" s="1116"/>
    </row>
    <row r="38" spans="2:19" ht="6.75" customHeight="1" x14ac:dyDescent="0.4">
      <c r="B38" s="512"/>
      <c r="C38" s="513"/>
      <c r="D38" s="512"/>
      <c r="E38" s="514"/>
      <c r="F38" s="515"/>
      <c r="G38" s="516"/>
      <c r="H38" s="515"/>
      <c r="I38" s="516"/>
      <c r="J38" s="517"/>
      <c r="K38" s="518"/>
      <c r="L38" s="518"/>
      <c r="M38" s="519"/>
      <c r="N38" s="519"/>
      <c r="O38" s="519"/>
      <c r="P38" s="519"/>
      <c r="Q38" s="519"/>
      <c r="R38" s="519"/>
    </row>
    <row r="39" spans="2:19" ht="20.100000000000001" customHeight="1" x14ac:dyDescent="0.4">
      <c r="H39" s="490"/>
      <c r="J39" s="1110" t="s">
        <v>846</v>
      </c>
      <c r="K39" s="1110"/>
      <c r="L39" s="1110"/>
      <c r="M39" s="1114" t="str">
        <f>IF(SUM(M16:O37)=0,"",SUM(M16:O37))</f>
        <v/>
      </c>
      <c r="N39" s="1115"/>
      <c r="O39" s="1116"/>
      <c r="P39" s="1114" t="str">
        <f>IF(SUM(P16:R37)=0,"",SUM(P16:R37))</f>
        <v/>
      </c>
      <c r="Q39" s="1115"/>
      <c r="R39" s="1115"/>
      <c r="S39" s="520"/>
    </row>
    <row r="40" spans="2:19" ht="20.100000000000001" customHeight="1" x14ac:dyDescent="0.4">
      <c r="H40" s="490"/>
      <c r="J40" s="1092" t="s">
        <v>847</v>
      </c>
      <c r="K40" s="1092"/>
      <c r="L40" s="1092"/>
      <c r="M40" s="1093" t="str">
        <f>IF(M39="","",ROUNDDOWN(M39/$K$11,1))</f>
        <v/>
      </c>
      <c r="N40" s="1094"/>
      <c r="O40" s="1095"/>
      <c r="P40" s="1093" t="str">
        <f>IF(P39="","",ROUNDDOWN(P39/$K$11,1))</f>
        <v/>
      </c>
      <c r="Q40" s="1094"/>
      <c r="R40" s="1095"/>
    </row>
    <row r="41" spans="2:19" ht="18.75" customHeight="1" x14ac:dyDescent="0.4">
      <c r="J41" s="1096" t="str">
        <f>$M$15</f>
        <v>介護福祉士</v>
      </c>
      <c r="K41" s="1097"/>
      <c r="L41" s="1097"/>
      <c r="M41" s="1097"/>
      <c r="N41" s="1097"/>
      <c r="O41" s="1098"/>
      <c r="P41" s="1099" t="str">
        <f>IF(M40="","",M40/P40)</f>
        <v/>
      </c>
      <c r="Q41" s="1100"/>
      <c r="R41" s="1101"/>
    </row>
    <row r="42" spans="2:19" ht="18.75" customHeight="1" x14ac:dyDescent="0.4">
      <c r="J42" s="1105" t="s">
        <v>848</v>
      </c>
      <c r="K42" s="1106"/>
      <c r="L42" s="1106"/>
      <c r="M42" s="1106"/>
      <c r="N42" s="1106"/>
      <c r="O42" s="1107"/>
      <c r="P42" s="1102"/>
      <c r="Q42" s="1103"/>
      <c r="R42" s="1104"/>
    </row>
    <row r="43" spans="2:19" ht="18.75" customHeight="1" x14ac:dyDescent="0.4">
      <c r="J43" s="490"/>
      <c r="K43" s="490"/>
      <c r="L43" s="490"/>
      <c r="M43" s="490"/>
      <c r="N43" s="490"/>
      <c r="O43" s="490"/>
      <c r="P43" s="490"/>
      <c r="Q43" s="490"/>
      <c r="R43" s="521"/>
    </row>
    <row r="44" spans="2:19" ht="18.75" customHeight="1" x14ac:dyDescent="0.4">
      <c r="B44" s="491" t="s">
        <v>425</v>
      </c>
      <c r="C44" s="1117" t="s">
        <v>849</v>
      </c>
      <c r="D44" s="1117"/>
      <c r="E44" s="1117"/>
      <c r="F44" s="1117"/>
      <c r="G44" s="1117"/>
      <c r="H44" s="1117"/>
      <c r="I44" s="1117"/>
      <c r="J44" s="1117"/>
      <c r="K44" s="1117"/>
      <c r="M44" s="1118" t="s">
        <v>819</v>
      </c>
      <c r="N44" s="1119"/>
      <c r="O44" s="1119"/>
      <c r="P44" s="1119"/>
      <c r="Q44" s="1119"/>
      <c r="R44" s="1120"/>
    </row>
    <row r="45" spans="2:19" ht="79.5" customHeight="1" x14ac:dyDescent="0.4">
      <c r="B45" s="497"/>
      <c r="C45" s="1121" t="s">
        <v>820</v>
      </c>
      <c r="D45" s="1121"/>
      <c r="E45" s="497"/>
      <c r="F45" s="1122" t="s">
        <v>821</v>
      </c>
      <c r="G45" s="1122"/>
      <c r="H45" s="1123" t="s">
        <v>822</v>
      </c>
      <c r="I45" s="1123"/>
      <c r="J45" s="1121" t="s">
        <v>823</v>
      </c>
      <c r="K45" s="1121"/>
      <c r="M45" s="1124" t="str">
        <f>F8</f>
        <v>介護福祉士</v>
      </c>
      <c r="N45" s="1125"/>
      <c r="O45" s="1126"/>
      <c r="P45" s="1124" t="str">
        <f>F9</f>
        <v>介護職員</v>
      </c>
      <c r="Q45" s="1125"/>
      <c r="R45" s="1126"/>
    </row>
    <row r="46" spans="2:19" ht="25.5" customHeight="1" x14ac:dyDescent="0.4">
      <c r="B46" s="498" t="s">
        <v>824</v>
      </c>
      <c r="C46" s="1108"/>
      <c r="D46" s="1109" t="s">
        <v>825</v>
      </c>
      <c r="E46" s="522" t="str">
        <f>$F$8</f>
        <v>介護福祉士</v>
      </c>
      <c r="F46" s="500"/>
      <c r="G46" s="501" t="s">
        <v>826</v>
      </c>
      <c r="H46" s="500"/>
      <c r="I46" s="501" t="s">
        <v>825</v>
      </c>
      <c r="J46" s="500"/>
      <c r="K46" s="501" t="s">
        <v>825</v>
      </c>
      <c r="M46" s="1111" t="str">
        <f>IF(C46="","",F46+ROUNDDOWN((H46+J46)/C46,1))</f>
        <v/>
      </c>
      <c r="N46" s="1112"/>
      <c r="O46" s="1113"/>
      <c r="P46" s="1111" t="str">
        <f>IF(C46="","",F47+ROUNDDOWN((H47+J47)/C46,1))</f>
        <v/>
      </c>
      <c r="Q46" s="1112"/>
      <c r="R46" s="1113"/>
    </row>
    <row r="47" spans="2:19" ht="25.5" customHeight="1" x14ac:dyDescent="0.4">
      <c r="B47" s="523" t="s">
        <v>829</v>
      </c>
      <c r="C47" s="1108"/>
      <c r="D47" s="1110"/>
      <c r="E47" s="524" t="str">
        <f>$F$9</f>
        <v>介護職員</v>
      </c>
      <c r="F47" s="506"/>
      <c r="G47" s="507" t="s">
        <v>826</v>
      </c>
      <c r="H47" s="506"/>
      <c r="I47" s="507" t="s">
        <v>825</v>
      </c>
      <c r="J47" s="506"/>
      <c r="K47" s="507" t="s">
        <v>825</v>
      </c>
      <c r="M47" s="1114"/>
      <c r="N47" s="1115"/>
      <c r="O47" s="1116"/>
      <c r="P47" s="1114"/>
      <c r="Q47" s="1115"/>
      <c r="R47" s="1116"/>
    </row>
    <row r="48" spans="2:19" ht="25.5" customHeight="1" x14ac:dyDescent="0.4">
      <c r="B48" s="525"/>
      <c r="C48" s="1108"/>
      <c r="D48" s="1109" t="s">
        <v>825</v>
      </c>
      <c r="E48" s="526" t="str">
        <f>$F$8</f>
        <v>介護福祉士</v>
      </c>
      <c r="F48" s="510"/>
      <c r="G48" s="511" t="s">
        <v>826</v>
      </c>
      <c r="H48" s="500"/>
      <c r="I48" s="511" t="s">
        <v>825</v>
      </c>
      <c r="J48" s="500"/>
      <c r="K48" s="511" t="s">
        <v>825</v>
      </c>
      <c r="M48" s="1111" t="str">
        <f>IF(C48="","",F48+ROUNDDOWN((H48+J48)/C48,1))</f>
        <v/>
      </c>
      <c r="N48" s="1112"/>
      <c r="O48" s="1113"/>
      <c r="P48" s="1111" t="str">
        <f>IF(C48="","",F49+ROUNDDOWN((H49+J49)/C48,1))</f>
        <v/>
      </c>
      <c r="Q48" s="1112"/>
      <c r="R48" s="1113"/>
    </row>
    <row r="49" spans="2:18" ht="25.5" customHeight="1" x14ac:dyDescent="0.4">
      <c r="B49" s="523" t="s">
        <v>834</v>
      </c>
      <c r="C49" s="1108"/>
      <c r="D49" s="1110"/>
      <c r="E49" s="524" t="str">
        <f>$F$9</f>
        <v>介護職員</v>
      </c>
      <c r="F49" s="506"/>
      <c r="G49" s="507" t="s">
        <v>826</v>
      </c>
      <c r="H49" s="506"/>
      <c r="I49" s="507" t="s">
        <v>825</v>
      </c>
      <c r="J49" s="506"/>
      <c r="K49" s="507" t="s">
        <v>825</v>
      </c>
      <c r="M49" s="1114"/>
      <c r="N49" s="1115"/>
      <c r="O49" s="1116"/>
      <c r="P49" s="1114"/>
      <c r="Q49" s="1115"/>
      <c r="R49" s="1116"/>
    </row>
    <row r="50" spans="2:18" ht="25.5" customHeight="1" x14ac:dyDescent="0.4">
      <c r="B50" s="525"/>
      <c r="C50" s="1108"/>
      <c r="D50" s="1109" t="s">
        <v>825</v>
      </c>
      <c r="E50" s="526" t="str">
        <f>$F$8</f>
        <v>介護福祉士</v>
      </c>
      <c r="F50" s="510"/>
      <c r="G50" s="511" t="s">
        <v>826</v>
      </c>
      <c r="H50" s="500"/>
      <c r="I50" s="511" t="s">
        <v>825</v>
      </c>
      <c r="J50" s="500"/>
      <c r="K50" s="511" t="s">
        <v>825</v>
      </c>
      <c r="M50" s="1111" t="str">
        <f>IF(C50="","",F50+ROUNDDOWN((H50+J50)/C50,1))</f>
        <v/>
      </c>
      <c r="N50" s="1112"/>
      <c r="O50" s="1113"/>
      <c r="P50" s="1111" t="str">
        <f>IF(C50="","",F51+ROUNDDOWN((H51+J51)/C50,1))</f>
        <v/>
      </c>
      <c r="Q50" s="1112"/>
      <c r="R50" s="1113"/>
    </row>
    <row r="51" spans="2:18" ht="25.5" customHeight="1" x14ac:dyDescent="0.4">
      <c r="B51" s="523" t="s">
        <v>837</v>
      </c>
      <c r="C51" s="1108"/>
      <c r="D51" s="1110"/>
      <c r="E51" s="524" t="str">
        <f>$F$9</f>
        <v>介護職員</v>
      </c>
      <c r="F51" s="506"/>
      <c r="G51" s="507" t="s">
        <v>826</v>
      </c>
      <c r="H51" s="506"/>
      <c r="I51" s="507" t="s">
        <v>825</v>
      </c>
      <c r="J51" s="506"/>
      <c r="K51" s="507" t="s">
        <v>825</v>
      </c>
      <c r="M51" s="1114"/>
      <c r="N51" s="1115"/>
      <c r="O51" s="1116"/>
      <c r="P51" s="1114"/>
      <c r="Q51" s="1115"/>
      <c r="R51" s="1116"/>
    </row>
    <row r="52" spans="2:18" ht="6.75" customHeight="1" x14ac:dyDescent="0.4">
      <c r="J52" s="490"/>
      <c r="K52" s="490"/>
      <c r="L52" s="490"/>
      <c r="M52" s="490"/>
      <c r="N52" s="490"/>
      <c r="O52" s="490"/>
      <c r="P52" s="490"/>
      <c r="Q52" s="490"/>
      <c r="R52" s="521"/>
    </row>
    <row r="53" spans="2:18" ht="20.100000000000001" customHeight="1" x14ac:dyDescent="0.4">
      <c r="J53" s="1092" t="s">
        <v>846</v>
      </c>
      <c r="K53" s="1092"/>
      <c r="L53" s="1092"/>
      <c r="M53" s="1093" t="str">
        <f>IF(SUM(M46:O51)=0,"",SUM(M46:O51))</f>
        <v/>
      </c>
      <c r="N53" s="1094"/>
      <c r="O53" s="1095"/>
      <c r="P53" s="1093" t="str">
        <f>IF(SUM(P46:R51)=0,"",SUM(P46:R51))</f>
        <v/>
      </c>
      <c r="Q53" s="1094"/>
      <c r="R53" s="1095"/>
    </row>
    <row r="54" spans="2:18" ht="20.100000000000001" customHeight="1" x14ac:dyDescent="0.4">
      <c r="J54" s="1092" t="s">
        <v>847</v>
      </c>
      <c r="K54" s="1092"/>
      <c r="L54" s="1092"/>
      <c r="M54" s="1093" t="str">
        <f>IF(M53="","",ROUNDDOWN(M53/3,1))</f>
        <v/>
      </c>
      <c r="N54" s="1094"/>
      <c r="O54" s="1095"/>
      <c r="P54" s="1093" t="str">
        <f>IF(P53="","",ROUNDDOWN(P53/3,1))</f>
        <v/>
      </c>
      <c r="Q54" s="1094"/>
      <c r="R54" s="1095"/>
    </row>
    <row r="55" spans="2:18" ht="18.75" customHeight="1" x14ac:dyDescent="0.4">
      <c r="J55" s="1096" t="str">
        <f>$M$15</f>
        <v>介護福祉士</v>
      </c>
      <c r="K55" s="1097"/>
      <c r="L55" s="1097"/>
      <c r="M55" s="1097"/>
      <c r="N55" s="1097"/>
      <c r="O55" s="1098"/>
      <c r="P55" s="1099" t="str">
        <f>IF(M54="","",M54/P54)</f>
        <v/>
      </c>
      <c r="Q55" s="1100"/>
      <c r="R55" s="1101"/>
    </row>
    <row r="56" spans="2:18" ht="18.75" customHeight="1" x14ac:dyDescent="0.4">
      <c r="J56" s="1105" t="s">
        <v>848</v>
      </c>
      <c r="K56" s="1106"/>
      <c r="L56" s="1106"/>
      <c r="M56" s="1106"/>
      <c r="N56" s="1106"/>
      <c r="O56" s="1107"/>
      <c r="P56" s="1102"/>
      <c r="Q56" s="1103"/>
      <c r="R56" s="1104"/>
    </row>
    <row r="57" spans="2:18" ht="18.75" customHeight="1" x14ac:dyDescent="0.4">
      <c r="J57" s="490"/>
      <c r="K57" s="490"/>
      <c r="L57" s="490"/>
      <c r="M57" s="490"/>
      <c r="N57" s="490"/>
      <c r="O57" s="490"/>
      <c r="P57" s="490"/>
      <c r="Q57" s="490"/>
      <c r="R57" s="521"/>
    </row>
    <row r="59" spans="2:18" x14ac:dyDescent="0.4">
      <c r="B59" s="488" t="s">
        <v>850</v>
      </c>
    </row>
    <row r="60" spans="2:18" x14ac:dyDescent="0.4">
      <c r="B60" s="1090" t="s">
        <v>851</v>
      </c>
      <c r="C60" s="1090"/>
      <c r="D60" s="1090"/>
      <c r="E60" s="1090"/>
      <c r="F60" s="1090"/>
      <c r="G60" s="1090"/>
      <c r="H60" s="1090"/>
      <c r="I60" s="1090"/>
      <c r="J60" s="1090"/>
      <c r="K60" s="1090"/>
      <c r="L60" s="1090"/>
      <c r="M60" s="1090"/>
      <c r="N60" s="1090"/>
      <c r="O60" s="1090"/>
      <c r="P60" s="1090"/>
      <c r="Q60" s="1090"/>
      <c r="R60" s="1090"/>
    </row>
    <row r="61" spans="2:18" x14ac:dyDescent="0.4">
      <c r="B61" s="1090" t="s">
        <v>852</v>
      </c>
      <c r="C61" s="1090"/>
      <c r="D61" s="1090"/>
      <c r="E61" s="1090"/>
      <c r="F61" s="1090"/>
      <c r="G61" s="1090"/>
      <c r="H61" s="1090"/>
      <c r="I61" s="1090"/>
      <c r="J61" s="1090"/>
      <c r="K61" s="1090"/>
      <c r="L61" s="1090"/>
      <c r="M61" s="1090"/>
      <c r="N61" s="1090"/>
      <c r="O61" s="1090"/>
      <c r="P61" s="1090"/>
      <c r="Q61" s="1090"/>
      <c r="R61" s="1090"/>
    </row>
    <row r="62" spans="2:18" x14ac:dyDescent="0.4">
      <c r="B62" s="1090" t="s">
        <v>853</v>
      </c>
      <c r="C62" s="1090"/>
      <c r="D62" s="1090"/>
      <c r="E62" s="1090"/>
      <c r="F62" s="1090"/>
      <c r="G62" s="1090"/>
      <c r="H62" s="1090"/>
      <c r="I62" s="1090"/>
      <c r="J62" s="1090"/>
      <c r="K62" s="1090"/>
      <c r="L62" s="1090"/>
      <c r="M62" s="1090"/>
      <c r="N62" s="1090"/>
      <c r="O62" s="1090"/>
      <c r="P62" s="1090"/>
      <c r="Q62" s="1090"/>
      <c r="R62" s="1090"/>
    </row>
    <row r="63" spans="2:18" x14ac:dyDescent="0.4">
      <c r="B63" s="527" t="s">
        <v>854</v>
      </c>
      <c r="C63" s="527"/>
      <c r="D63" s="527"/>
      <c r="E63" s="527"/>
      <c r="F63" s="527"/>
      <c r="G63" s="527"/>
      <c r="H63" s="527"/>
      <c r="I63" s="527"/>
      <c r="J63" s="527"/>
      <c r="K63" s="527"/>
      <c r="L63" s="527"/>
      <c r="M63" s="527"/>
      <c r="N63" s="527"/>
      <c r="O63" s="527"/>
      <c r="P63" s="527"/>
      <c r="Q63" s="527"/>
      <c r="R63" s="527"/>
    </row>
    <row r="64" spans="2:18" x14ac:dyDescent="0.4">
      <c r="B64" s="1090" t="s">
        <v>855</v>
      </c>
      <c r="C64" s="1090"/>
      <c r="D64" s="1090"/>
      <c r="E64" s="1090"/>
      <c r="F64" s="1090"/>
      <c r="G64" s="1090"/>
      <c r="H64" s="1090"/>
      <c r="I64" s="1090"/>
      <c r="J64" s="1090"/>
      <c r="K64" s="1090"/>
      <c r="L64" s="1090"/>
      <c r="M64" s="1090"/>
      <c r="N64" s="1090"/>
      <c r="O64" s="1090"/>
      <c r="P64" s="1090"/>
      <c r="Q64" s="1090"/>
      <c r="R64" s="1090"/>
    </row>
    <row r="65" spans="2:18" x14ac:dyDescent="0.4">
      <c r="B65" s="1090" t="s">
        <v>856</v>
      </c>
      <c r="C65" s="1090"/>
      <c r="D65" s="1090"/>
      <c r="E65" s="1090"/>
      <c r="F65" s="1090"/>
      <c r="G65" s="1090"/>
      <c r="H65" s="1090"/>
      <c r="I65" s="1090"/>
      <c r="J65" s="1090"/>
      <c r="K65" s="1090"/>
      <c r="L65" s="1090"/>
      <c r="M65" s="1090"/>
      <c r="N65" s="1090"/>
      <c r="O65" s="1090"/>
      <c r="P65" s="1090"/>
      <c r="Q65" s="1090"/>
      <c r="R65" s="1090"/>
    </row>
    <row r="66" spans="2:18" x14ac:dyDescent="0.4">
      <c r="B66" s="1090" t="s">
        <v>857</v>
      </c>
      <c r="C66" s="1090"/>
      <c r="D66" s="1090"/>
      <c r="E66" s="1090"/>
      <c r="F66" s="1090"/>
      <c r="G66" s="1090"/>
      <c r="H66" s="1090"/>
      <c r="I66" s="1090"/>
      <c r="J66" s="1090"/>
      <c r="K66" s="1090"/>
      <c r="L66" s="1090"/>
      <c r="M66" s="1090"/>
      <c r="N66" s="1090"/>
      <c r="O66" s="1090"/>
      <c r="P66" s="1090"/>
      <c r="Q66" s="1090"/>
      <c r="R66" s="1090"/>
    </row>
    <row r="67" spans="2:18" x14ac:dyDescent="0.4">
      <c r="B67" s="1090" t="s">
        <v>858</v>
      </c>
      <c r="C67" s="1090"/>
      <c r="D67" s="1090"/>
      <c r="E67" s="1090"/>
      <c r="F67" s="1090"/>
      <c r="G67" s="1090"/>
      <c r="H67" s="1090"/>
      <c r="I67" s="1090"/>
      <c r="J67" s="1090"/>
      <c r="K67" s="1090"/>
      <c r="L67" s="1090"/>
      <c r="M67" s="1090"/>
      <c r="N67" s="1090"/>
      <c r="O67" s="1090"/>
      <c r="P67" s="1090"/>
      <c r="Q67" s="1090"/>
      <c r="R67" s="1090"/>
    </row>
    <row r="68" spans="2:18" x14ac:dyDescent="0.4">
      <c r="B68" s="1090" t="s">
        <v>859</v>
      </c>
      <c r="C68" s="1090"/>
      <c r="D68" s="1090"/>
      <c r="E68" s="1090"/>
      <c r="F68" s="1090"/>
      <c r="G68" s="1090"/>
      <c r="H68" s="1090"/>
      <c r="I68" s="1090"/>
      <c r="J68" s="1090"/>
      <c r="K68" s="1090"/>
      <c r="L68" s="1090"/>
      <c r="M68" s="1090"/>
      <c r="N68" s="1090"/>
      <c r="O68" s="1090"/>
      <c r="P68" s="1090"/>
      <c r="Q68" s="1090"/>
      <c r="R68" s="1090"/>
    </row>
    <row r="69" spans="2:18" x14ac:dyDescent="0.4">
      <c r="B69" s="1090" t="s">
        <v>860</v>
      </c>
      <c r="C69" s="1090"/>
      <c r="D69" s="1090"/>
      <c r="E69" s="1090"/>
      <c r="F69" s="1090"/>
      <c r="G69" s="1090"/>
      <c r="H69" s="1090"/>
      <c r="I69" s="1090"/>
      <c r="J69" s="1090"/>
      <c r="K69" s="1090"/>
      <c r="L69" s="1090"/>
      <c r="M69" s="1090"/>
      <c r="N69" s="1090"/>
      <c r="O69" s="1090"/>
      <c r="P69" s="1090"/>
      <c r="Q69" s="1090"/>
      <c r="R69" s="1090"/>
    </row>
    <row r="70" spans="2:18" x14ac:dyDescent="0.4">
      <c r="B70" s="1090" t="s">
        <v>861</v>
      </c>
      <c r="C70" s="1090"/>
      <c r="D70" s="1090"/>
      <c r="E70" s="1090"/>
      <c r="F70" s="1090"/>
      <c r="G70" s="1090"/>
      <c r="H70" s="1090"/>
      <c r="I70" s="1090"/>
      <c r="J70" s="1090"/>
      <c r="K70" s="1090"/>
      <c r="L70" s="1090"/>
      <c r="M70" s="1090"/>
      <c r="N70" s="1090"/>
      <c r="O70" s="1090"/>
      <c r="P70" s="1090"/>
      <c r="Q70" s="1090"/>
      <c r="R70" s="1090"/>
    </row>
    <row r="71" spans="2:18" x14ac:dyDescent="0.4">
      <c r="B71" s="1090" t="s">
        <v>862</v>
      </c>
      <c r="C71" s="1090"/>
      <c r="D71" s="1090"/>
      <c r="E71" s="1090"/>
      <c r="F71" s="1090"/>
      <c r="G71" s="1090"/>
      <c r="H71" s="1090"/>
      <c r="I71" s="1090"/>
      <c r="J71" s="1090"/>
      <c r="K71" s="1090"/>
      <c r="L71" s="1090"/>
      <c r="M71" s="1090"/>
      <c r="N71" s="1090"/>
      <c r="O71" s="1090"/>
      <c r="P71" s="1090"/>
      <c r="Q71" s="1090"/>
      <c r="R71" s="1090"/>
    </row>
    <row r="72" spans="2:18" x14ac:dyDescent="0.4">
      <c r="B72" s="1090" t="s">
        <v>863</v>
      </c>
      <c r="C72" s="1090"/>
      <c r="D72" s="1090"/>
      <c r="E72" s="1090"/>
      <c r="F72" s="1090"/>
      <c r="G72" s="1090"/>
      <c r="H72" s="1090"/>
      <c r="I72" s="1090"/>
      <c r="J72" s="1090"/>
      <c r="K72" s="1090"/>
      <c r="L72" s="1090"/>
      <c r="M72" s="1090"/>
      <c r="N72" s="1090"/>
      <c r="O72" s="1090"/>
      <c r="P72" s="1090"/>
      <c r="Q72" s="1090"/>
      <c r="R72" s="1090"/>
    </row>
    <row r="73" spans="2:18" x14ac:dyDescent="0.4">
      <c r="B73" s="1090" t="s">
        <v>864</v>
      </c>
      <c r="C73" s="1090"/>
      <c r="D73" s="1090"/>
      <c r="E73" s="1090"/>
      <c r="F73" s="1090"/>
      <c r="G73" s="1090"/>
      <c r="H73" s="1090"/>
      <c r="I73" s="1090"/>
      <c r="J73" s="1090"/>
      <c r="K73" s="1090"/>
      <c r="L73" s="1090"/>
      <c r="M73" s="1090"/>
      <c r="N73" s="1090"/>
      <c r="O73" s="1090"/>
      <c r="P73" s="1090"/>
      <c r="Q73" s="1090"/>
      <c r="R73" s="1090"/>
    </row>
    <row r="74" spans="2:18" x14ac:dyDescent="0.4">
      <c r="B74" s="1090" t="s">
        <v>865</v>
      </c>
      <c r="C74" s="1090"/>
      <c r="D74" s="1090"/>
      <c r="E74" s="1090"/>
      <c r="F74" s="1090"/>
      <c r="G74" s="1090"/>
      <c r="H74" s="1090"/>
      <c r="I74" s="1090"/>
      <c r="J74" s="1090"/>
      <c r="K74" s="1090"/>
      <c r="L74" s="1090"/>
      <c r="M74" s="1090"/>
      <c r="N74" s="1090"/>
      <c r="O74" s="1090"/>
      <c r="P74" s="1090"/>
      <c r="Q74" s="1090"/>
      <c r="R74" s="1090"/>
    </row>
    <row r="75" spans="2:18" x14ac:dyDescent="0.4">
      <c r="B75" s="1090" t="s">
        <v>866</v>
      </c>
      <c r="C75" s="1090"/>
      <c r="D75" s="1090"/>
      <c r="E75" s="1090"/>
      <c r="F75" s="1090"/>
      <c r="G75" s="1090"/>
      <c r="H75" s="1090"/>
      <c r="I75" s="1090"/>
      <c r="J75" s="1090"/>
      <c r="K75" s="1090"/>
      <c r="L75" s="1090"/>
      <c r="M75" s="1090"/>
      <c r="N75" s="1090"/>
      <c r="O75" s="1090"/>
      <c r="P75" s="1090"/>
      <c r="Q75" s="1090"/>
      <c r="R75" s="1090"/>
    </row>
    <row r="76" spans="2:18" x14ac:dyDescent="0.4">
      <c r="B76" s="1090" t="s">
        <v>867</v>
      </c>
      <c r="C76" s="1090"/>
      <c r="D76" s="1090"/>
      <c r="E76" s="1090"/>
      <c r="F76" s="1090"/>
      <c r="G76" s="1090"/>
      <c r="H76" s="1090"/>
      <c r="I76" s="1090"/>
      <c r="J76" s="1090"/>
      <c r="K76" s="1090"/>
      <c r="L76" s="1090"/>
      <c r="M76" s="1090"/>
      <c r="N76" s="1090"/>
      <c r="O76" s="1090"/>
      <c r="P76" s="1090"/>
      <c r="Q76" s="1090"/>
      <c r="R76" s="1090"/>
    </row>
    <row r="77" spans="2:18" x14ac:dyDescent="0.4">
      <c r="B77" s="1090" t="s">
        <v>868</v>
      </c>
      <c r="C77" s="1090"/>
      <c r="D77" s="1090"/>
      <c r="E77" s="1090"/>
      <c r="F77" s="1090"/>
      <c r="G77" s="1090"/>
      <c r="H77" s="1090"/>
      <c r="I77" s="1090"/>
      <c r="J77" s="1090"/>
      <c r="K77" s="1090"/>
      <c r="L77" s="1090"/>
      <c r="M77" s="1090"/>
      <c r="N77" s="1090"/>
      <c r="O77" s="1090"/>
      <c r="P77" s="1090"/>
      <c r="Q77" s="1090"/>
      <c r="R77" s="1090"/>
    </row>
    <row r="78" spans="2:18" x14ac:dyDescent="0.4">
      <c r="B78" s="1090" t="s">
        <v>869</v>
      </c>
      <c r="C78" s="1090"/>
      <c r="D78" s="1090"/>
      <c r="E78" s="1090"/>
      <c r="F78" s="1090"/>
      <c r="G78" s="1090"/>
      <c r="H78" s="1090"/>
      <c r="I78" s="1090"/>
      <c r="J78" s="1090"/>
      <c r="K78" s="1090"/>
      <c r="L78" s="1090"/>
      <c r="M78" s="1090"/>
      <c r="N78" s="1090"/>
      <c r="O78" s="1090"/>
      <c r="P78" s="1090"/>
      <c r="Q78" s="1090"/>
      <c r="R78" s="1090"/>
    </row>
    <row r="79" spans="2:18" x14ac:dyDescent="0.4">
      <c r="B79" s="1090" t="s">
        <v>870</v>
      </c>
      <c r="C79" s="1090"/>
      <c r="D79" s="1090"/>
      <c r="E79" s="1090"/>
      <c r="F79" s="1090"/>
      <c r="G79" s="1090"/>
      <c r="H79" s="1090"/>
      <c r="I79" s="1090"/>
      <c r="J79" s="1090"/>
      <c r="K79" s="1090"/>
      <c r="L79" s="1090"/>
      <c r="M79" s="1090"/>
      <c r="N79" s="1090"/>
      <c r="O79" s="1090"/>
      <c r="P79" s="1090"/>
      <c r="Q79" s="1090"/>
      <c r="R79" s="1090"/>
    </row>
    <row r="80" spans="2:18" x14ac:dyDescent="0.4">
      <c r="B80" s="1090" t="s">
        <v>871</v>
      </c>
      <c r="C80" s="1090"/>
      <c r="D80" s="1090"/>
      <c r="E80" s="1090"/>
      <c r="F80" s="1090"/>
      <c r="G80" s="1090"/>
      <c r="H80" s="1090"/>
      <c r="I80" s="1090"/>
      <c r="J80" s="1090"/>
      <c r="K80" s="1090"/>
      <c r="L80" s="1090"/>
      <c r="M80" s="1090"/>
      <c r="N80" s="1090"/>
      <c r="O80" s="1090"/>
      <c r="P80" s="1090"/>
      <c r="Q80" s="1090"/>
      <c r="R80" s="1090"/>
    </row>
    <row r="81" spans="2:18" x14ac:dyDescent="0.4">
      <c r="B81" s="1090" t="s">
        <v>872</v>
      </c>
      <c r="C81" s="1090"/>
      <c r="D81" s="1090"/>
      <c r="E81" s="1090"/>
      <c r="F81" s="1090"/>
      <c r="G81" s="1090"/>
      <c r="H81" s="1090"/>
      <c r="I81" s="1090"/>
      <c r="J81" s="1090"/>
      <c r="K81" s="1090"/>
      <c r="L81" s="1090"/>
      <c r="M81" s="1090"/>
      <c r="N81" s="1090"/>
      <c r="O81" s="1090"/>
      <c r="P81" s="1090"/>
      <c r="Q81" s="1090"/>
      <c r="R81" s="1090"/>
    </row>
    <row r="82" spans="2:18" x14ac:dyDescent="0.4">
      <c r="B82" s="1090" t="s">
        <v>873</v>
      </c>
      <c r="C82" s="1090"/>
      <c r="D82" s="1090"/>
      <c r="E82" s="1090"/>
      <c r="F82" s="1090"/>
      <c r="G82" s="1090"/>
      <c r="H82" s="1090"/>
      <c r="I82" s="1090"/>
      <c r="J82" s="1090"/>
      <c r="K82" s="1090"/>
      <c r="L82" s="1090"/>
      <c r="M82" s="1090"/>
      <c r="N82" s="1090"/>
      <c r="O82" s="1090"/>
      <c r="P82" s="1090"/>
      <c r="Q82" s="1090"/>
      <c r="R82" s="1090"/>
    </row>
    <row r="83" spans="2:18" x14ac:dyDescent="0.4">
      <c r="B83" s="1091" t="s">
        <v>874</v>
      </c>
      <c r="C83" s="1090"/>
      <c r="D83" s="1090"/>
      <c r="E83" s="1090"/>
      <c r="F83" s="1090"/>
      <c r="G83" s="1090"/>
      <c r="H83" s="1090"/>
      <c r="I83" s="1090"/>
      <c r="J83" s="1090"/>
      <c r="K83" s="1090"/>
      <c r="L83" s="1090"/>
      <c r="M83" s="1090"/>
      <c r="N83" s="1090"/>
      <c r="O83" s="1090"/>
      <c r="P83" s="1090"/>
      <c r="Q83" s="1090"/>
      <c r="R83" s="1090"/>
    </row>
    <row r="84" spans="2:18" x14ac:dyDescent="0.4">
      <c r="B84" s="1090" t="s">
        <v>875</v>
      </c>
      <c r="C84" s="1090"/>
      <c r="D84" s="1090"/>
      <c r="E84" s="1090"/>
      <c r="F84" s="1090"/>
      <c r="G84" s="1090"/>
      <c r="H84" s="1090"/>
      <c r="I84" s="1090"/>
      <c r="J84" s="1090"/>
      <c r="K84" s="1090"/>
      <c r="L84" s="1090"/>
      <c r="M84" s="1090"/>
      <c r="N84" s="1090"/>
      <c r="O84" s="1090"/>
      <c r="P84" s="1090"/>
      <c r="Q84" s="1090"/>
      <c r="R84" s="1090"/>
    </row>
    <row r="85" spans="2:18" x14ac:dyDescent="0.4">
      <c r="B85" s="1090" t="s">
        <v>876</v>
      </c>
      <c r="C85" s="1090"/>
      <c r="D85" s="1090"/>
      <c r="E85" s="1090"/>
      <c r="F85" s="1090"/>
      <c r="G85" s="1090"/>
      <c r="H85" s="1090"/>
      <c r="I85" s="1090"/>
      <c r="J85" s="1090"/>
      <c r="K85" s="1090"/>
      <c r="L85" s="1090"/>
      <c r="M85" s="1090"/>
      <c r="N85" s="1090"/>
      <c r="O85" s="1090"/>
      <c r="P85" s="1090"/>
      <c r="Q85" s="1090"/>
      <c r="R85" s="1090"/>
    </row>
    <row r="86" spans="2:18" x14ac:dyDescent="0.4">
      <c r="B86" s="1090"/>
      <c r="C86" s="1090"/>
      <c r="D86" s="1090"/>
      <c r="E86" s="1090"/>
      <c r="F86" s="1090"/>
      <c r="G86" s="1090"/>
      <c r="H86" s="1090"/>
      <c r="I86" s="1090"/>
      <c r="J86" s="1090"/>
      <c r="K86" s="1090"/>
      <c r="L86" s="1090"/>
      <c r="M86" s="1090"/>
      <c r="N86" s="1090"/>
      <c r="O86" s="1090"/>
      <c r="P86" s="1090"/>
      <c r="Q86" s="1090"/>
      <c r="R86" s="1090"/>
    </row>
    <row r="87" spans="2:18" x14ac:dyDescent="0.4">
      <c r="B87" s="1090"/>
      <c r="C87" s="1090"/>
      <c r="D87" s="1090"/>
      <c r="E87" s="1090"/>
      <c r="F87" s="1090"/>
      <c r="G87" s="1090"/>
      <c r="H87" s="1090"/>
      <c r="I87" s="1090"/>
      <c r="J87" s="1090"/>
      <c r="K87" s="1090"/>
      <c r="L87" s="1090"/>
      <c r="M87" s="1090"/>
      <c r="N87" s="1090"/>
      <c r="O87" s="1090"/>
      <c r="P87" s="1090"/>
      <c r="Q87" s="1090"/>
      <c r="R87" s="1090"/>
    </row>
    <row r="88" spans="2:18" x14ac:dyDescent="0.4">
      <c r="B88" s="1090"/>
      <c r="C88" s="1090"/>
      <c r="D88" s="1090"/>
      <c r="E88" s="1090"/>
      <c r="F88" s="1090"/>
      <c r="G88" s="1090"/>
      <c r="H88" s="1090"/>
      <c r="I88" s="1090"/>
      <c r="J88" s="1090"/>
      <c r="K88" s="1090"/>
      <c r="L88" s="1090"/>
      <c r="M88" s="1090"/>
      <c r="N88" s="1090"/>
      <c r="O88" s="1090"/>
      <c r="P88" s="1090"/>
      <c r="Q88" s="1090"/>
      <c r="R88" s="1090"/>
    </row>
    <row r="89" spans="2:18" x14ac:dyDescent="0.4">
      <c r="B89" s="1090"/>
      <c r="C89" s="1090"/>
      <c r="D89" s="1090"/>
      <c r="E89" s="1090"/>
      <c r="F89" s="1090"/>
      <c r="G89" s="1090"/>
      <c r="H89" s="1090"/>
      <c r="I89" s="1090"/>
      <c r="J89" s="1090"/>
      <c r="K89" s="1090"/>
      <c r="L89" s="1090"/>
      <c r="M89" s="1090"/>
      <c r="N89" s="1090"/>
      <c r="O89" s="1090"/>
      <c r="P89" s="1090"/>
      <c r="Q89" s="1090"/>
      <c r="R89" s="1090"/>
    </row>
    <row r="90" spans="2:18" x14ac:dyDescent="0.4">
      <c r="B90" s="1090"/>
      <c r="C90" s="1090"/>
      <c r="D90" s="1090"/>
      <c r="E90" s="1090"/>
      <c r="F90" s="1090"/>
      <c r="G90" s="1090"/>
      <c r="H90" s="1090"/>
      <c r="I90" s="1090"/>
      <c r="J90" s="1090"/>
      <c r="K90" s="1090"/>
      <c r="L90" s="1090"/>
      <c r="M90" s="1090"/>
      <c r="N90" s="1090"/>
      <c r="O90" s="1090"/>
      <c r="P90" s="1090"/>
      <c r="Q90" s="1090"/>
      <c r="R90" s="1090"/>
    </row>
    <row r="91" spans="2:18" x14ac:dyDescent="0.4">
      <c r="B91" s="1090"/>
      <c r="C91" s="1090"/>
      <c r="D91" s="1090"/>
      <c r="E91" s="1090"/>
      <c r="F91" s="1090"/>
      <c r="G91" s="1090"/>
      <c r="H91" s="1090"/>
      <c r="I91" s="1090"/>
      <c r="J91" s="1090"/>
      <c r="K91" s="1090"/>
      <c r="L91" s="1090"/>
      <c r="M91" s="1090"/>
      <c r="N91" s="1090"/>
      <c r="O91" s="1090"/>
      <c r="P91" s="1090"/>
      <c r="Q91" s="1090"/>
      <c r="R91" s="1090"/>
    </row>
    <row r="92" spans="2:18" x14ac:dyDescent="0.4">
      <c r="B92" s="1090"/>
      <c r="C92" s="1090"/>
      <c r="D92" s="1090"/>
      <c r="E92" s="1090"/>
      <c r="F92" s="1090"/>
      <c r="G92" s="1090"/>
      <c r="H92" s="1090"/>
      <c r="I92" s="1090"/>
      <c r="J92" s="1090"/>
      <c r="K92" s="1090"/>
      <c r="L92" s="1090"/>
      <c r="M92" s="1090"/>
      <c r="N92" s="1090"/>
      <c r="O92" s="1090"/>
      <c r="P92" s="1090"/>
      <c r="Q92" s="1090"/>
      <c r="R92" s="1090"/>
    </row>
    <row r="93" spans="2:18" x14ac:dyDescent="0.4">
      <c r="B93" s="1090"/>
      <c r="C93" s="1090"/>
      <c r="D93" s="1090"/>
      <c r="E93" s="1090"/>
      <c r="F93" s="1090"/>
      <c r="G93" s="1090"/>
      <c r="H93" s="1090"/>
      <c r="I93" s="1090"/>
      <c r="J93" s="1090"/>
      <c r="K93" s="1090"/>
      <c r="L93" s="1090"/>
      <c r="M93" s="1090"/>
      <c r="N93" s="1090"/>
      <c r="O93" s="1090"/>
      <c r="P93" s="1090"/>
      <c r="Q93" s="1090"/>
      <c r="R93" s="1090"/>
    </row>
    <row r="94" spans="2:18" x14ac:dyDescent="0.4">
      <c r="B94" s="1090"/>
      <c r="C94" s="1090"/>
      <c r="D94" s="1090"/>
      <c r="E94" s="1090"/>
      <c r="F94" s="1090"/>
      <c r="G94" s="1090"/>
      <c r="H94" s="1090"/>
      <c r="I94" s="1090"/>
      <c r="J94" s="1090"/>
      <c r="K94" s="1090"/>
      <c r="L94" s="1090"/>
      <c r="M94" s="1090"/>
      <c r="N94" s="1090"/>
      <c r="O94" s="1090"/>
      <c r="P94" s="1090"/>
      <c r="Q94" s="1090"/>
      <c r="R94" s="1090"/>
    </row>
    <row r="122" spans="1:7" x14ac:dyDescent="0.4">
      <c r="A122" s="518"/>
      <c r="C122" s="518"/>
      <c r="D122" s="518"/>
      <c r="E122" s="518"/>
      <c r="F122" s="518"/>
      <c r="G122" s="518"/>
    </row>
    <row r="123" spans="1:7" x14ac:dyDescent="0.4">
      <c r="C123" s="516"/>
    </row>
    <row r="151" spans="1:1" x14ac:dyDescent="0.4">
      <c r="A151" s="518"/>
    </row>
    <row r="187" spans="1:1" x14ac:dyDescent="0.4">
      <c r="A187" s="528"/>
    </row>
    <row r="238" spans="1:1" x14ac:dyDescent="0.4">
      <c r="A238" s="528"/>
    </row>
    <row r="287" spans="1:1" x14ac:dyDescent="0.4">
      <c r="A287" s="528"/>
    </row>
    <row r="314" spans="1:1" x14ac:dyDescent="0.4">
      <c r="A314" s="518"/>
    </row>
    <row r="364" spans="1:1" x14ac:dyDescent="0.4">
      <c r="A364" s="528"/>
    </row>
    <row r="388" spans="1:1" x14ac:dyDescent="0.4">
      <c r="A388" s="518"/>
    </row>
    <row r="416" spans="1:1" x14ac:dyDescent="0.4">
      <c r="A416" s="518"/>
    </row>
    <row r="444" spans="1:1" x14ac:dyDescent="0.4">
      <c r="A444" s="518"/>
    </row>
    <row r="468" spans="1:1" x14ac:dyDescent="0.4">
      <c r="A468" s="518"/>
    </row>
    <row r="497" spans="1:1" x14ac:dyDescent="0.4">
      <c r="A497" s="518"/>
    </row>
    <row r="526" spans="1:1" x14ac:dyDescent="0.4">
      <c r="A526" s="518"/>
    </row>
    <row r="575" spans="1:1" x14ac:dyDescent="0.4">
      <c r="A575" s="528"/>
    </row>
    <row r="606" spans="1:1" x14ac:dyDescent="0.4">
      <c r="A606" s="528"/>
    </row>
    <row r="650" spans="1:1" x14ac:dyDescent="0.4">
      <c r="A650" s="528"/>
    </row>
    <row r="686" spans="1:1" x14ac:dyDescent="0.4">
      <c r="A686" s="518"/>
    </row>
    <row r="725" spans="1:1" x14ac:dyDescent="0.4">
      <c r="A725" s="528"/>
    </row>
    <row r="754" spans="1:1" x14ac:dyDescent="0.4">
      <c r="A754" s="528"/>
    </row>
    <row r="793" spans="1:1" x14ac:dyDescent="0.4">
      <c r="A793" s="528"/>
    </row>
    <row r="832" spans="1:1" x14ac:dyDescent="0.4">
      <c r="A832" s="528"/>
    </row>
    <row r="860" spans="1:1" x14ac:dyDescent="0.4">
      <c r="A860" s="528"/>
    </row>
    <row r="900" spans="1:1" x14ac:dyDescent="0.4">
      <c r="A900" s="528"/>
    </row>
    <row r="940" spans="1:1" x14ac:dyDescent="0.4">
      <c r="A940" s="528"/>
    </row>
    <row r="969" spans="1:1" x14ac:dyDescent="0.4">
      <c r="A969" s="52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4">
    <dataValidation type="list" allowBlank="1" showInputMessage="1" showErrorMessage="1" sqref="F9:I9" xr:uid="{00000000-0002-0000-0700-000000000000}">
      <formula1>$X$17:$X$22</formula1>
    </dataValidation>
    <dataValidation type="list" showInputMessage="1" showErrorMessage="1" sqref="F8:I8" xr:uid="{00000000-0002-0000-0700-000001000000}">
      <formula1>$W$17:$W$22</formula1>
    </dataValidation>
    <dataValidation type="list" allowBlank="1" showInputMessage="1" showErrorMessage="1" sqref="F11" xr:uid="{00000000-0002-0000-0700-000002000000}">
      <formula1>"前年度（３月を除く）,届出日の属する月の前３月"</formula1>
    </dataValidation>
    <dataValidation type="list" allowBlank="1" showInputMessage="1" showErrorMessage="1" sqref="B14 B44" xr:uid="{00000000-0002-0000-0700-000003000000}">
      <formula1>"□,■"</formula1>
    </dataValidation>
  </dataValidations>
  <pageMargins left="0.7" right="0.7" top="0.75" bottom="0.75" header="0.3" footer="0.3"/>
  <pageSetup paperSize="9" scale="58" orientation="portrait" r:id="rId1"/>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AJ123"/>
  <sheetViews>
    <sheetView view="pageBreakPreview" zoomScale="55" zoomScaleNormal="100" zoomScaleSheetLayoutView="55" workbookViewId="0"/>
  </sheetViews>
  <sheetFormatPr defaultColWidth="4" defaultRowHeight="13.5" x14ac:dyDescent="0.4"/>
  <cols>
    <col min="1" max="1" width="2.875" style="243" customWidth="1"/>
    <col min="2" max="2" width="2.375" style="243" customWidth="1"/>
    <col min="3" max="3" width="3.5" style="243" customWidth="1"/>
    <col min="4" max="15" width="3.625" style="243" customWidth="1"/>
    <col min="16" max="16" width="1.5" style="243" customWidth="1"/>
    <col min="17" max="18" width="3.625" style="243" customWidth="1"/>
    <col min="19" max="19" width="2.75" style="243" customWidth="1"/>
    <col min="20" max="31" width="3.625" style="243" customWidth="1"/>
    <col min="32" max="16384" width="4" style="243"/>
  </cols>
  <sheetData>
    <row r="2" spans="2:31" x14ac:dyDescent="0.4">
      <c r="B2" s="243" t="s">
        <v>877</v>
      </c>
    </row>
    <row r="3" spans="2:31" x14ac:dyDescent="0.4">
      <c r="U3" s="394"/>
      <c r="X3" s="396" t="s">
        <v>639</v>
      </c>
      <c r="Y3" s="899"/>
      <c r="Z3" s="899"/>
      <c r="AA3" s="396" t="s">
        <v>640</v>
      </c>
      <c r="AB3" s="345"/>
      <c r="AC3" s="396" t="s">
        <v>731</v>
      </c>
      <c r="AD3" s="345"/>
      <c r="AE3" s="396" t="s">
        <v>732</v>
      </c>
    </row>
    <row r="4" spans="2:31" x14ac:dyDescent="0.4">
      <c r="T4" s="371"/>
      <c r="U4" s="371"/>
      <c r="V4" s="371"/>
    </row>
    <row r="5" spans="2:31" x14ac:dyDescent="0.4">
      <c r="B5" s="899" t="s">
        <v>878</v>
      </c>
      <c r="C5" s="899"/>
      <c r="D5" s="899"/>
      <c r="E5" s="899"/>
      <c r="F5" s="899"/>
      <c r="G5" s="899"/>
      <c r="H5" s="899"/>
      <c r="I5" s="899"/>
      <c r="J5" s="899"/>
      <c r="K5" s="899"/>
      <c r="L5" s="899"/>
      <c r="M5" s="899"/>
      <c r="N5" s="899"/>
      <c r="O5" s="899"/>
      <c r="P5" s="899"/>
      <c r="Q5" s="899"/>
      <c r="R5" s="899"/>
      <c r="S5" s="899"/>
      <c r="T5" s="899"/>
      <c r="U5" s="899"/>
      <c r="V5" s="899"/>
      <c r="W5" s="899"/>
      <c r="X5" s="899"/>
      <c r="Y5" s="899"/>
      <c r="Z5" s="899"/>
      <c r="AA5" s="899"/>
      <c r="AB5" s="899"/>
      <c r="AC5" s="899"/>
      <c r="AD5" s="899"/>
      <c r="AE5" s="899"/>
    </row>
    <row r="6" spans="2:31" ht="65.25" customHeight="1" x14ac:dyDescent="0.4">
      <c r="B6" s="1142" t="s">
        <v>879</v>
      </c>
      <c r="C6" s="1142"/>
      <c r="D6" s="1142"/>
      <c r="E6" s="1142"/>
      <c r="F6" s="1142"/>
      <c r="G6" s="1142"/>
      <c r="H6" s="1142"/>
      <c r="I6" s="1142"/>
      <c r="J6" s="1142"/>
      <c r="K6" s="1142"/>
      <c r="L6" s="1142"/>
      <c r="M6" s="1142"/>
      <c r="N6" s="1142"/>
      <c r="O6" s="1142"/>
      <c r="P6" s="1142"/>
      <c r="Q6" s="1142"/>
      <c r="R6" s="1142"/>
      <c r="S6" s="1142"/>
      <c r="T6" s="1142"/>
      <c r="U6" s="1142"/>
      <c r="V6" s="1142"/>
      <c r="W6" s="1142"/>
      <c r="X6" s="1142"/>
      <c r="Y6" s="1142"/>
      <c r="Z6" s="1142"/>
      <c r="AA6" s="1142"/>
      <c r="AB6" s="1142"/>
      <c r="AC6" s="1142"/>
      <c r="AD6" s="1142"/>
      <c r="AE6" s="345"/>
    </row>
    <row r="7" spans="2:31" ht="23.25" customHeight="1" x14ac:dyDescent="0.4"/>
    <row r="8" spans="2:31" ht="23.25" customHeight="1" x14ac:dyDescent="0.4">
      <c r="B8" s="529" t="s">
        <v>880</v>
      </c>
      <c r="C8" s="529"/>
      <c r="D8" s="529"/>
      <c r="E8" s="529"/>
      <c r="F8" s="904"/>
      <c r="G8" s="905"/>
      <c r="H8" s="905"/>
      <c r="I8" s="905"/>
      <c r="J8" s="905"/>
      <c r="K8" s="905"/>
      <c r="L8" s="905"/>
      <c r="M8" s="905"/>
      <c r="N8" s="905"/>
      <c r="O8" s="905"/>
      <c r="P8" s="905"/>
      <c r="Q8" s="905"/>
      <c r="R8" s="905"/>
      <c r="S8" s="905"/>
      <c r="T8" s="905"/>
      <c r="U8" s="905"/>
      <c r="V8" s="905"/>
      <c r="W8" s="905"/>
      <c r="X8" s="905"/>
      <c r="Y8" s="905"/>
      <c r="Z8" s="905"/>
      <c r="AA8" s="905"/>
      <c r="AB8" s="905"/>
      <c r="AC8" s="905"/>
      <c r="AD8" s="905"/>
      <c r="AE8" s="906"/>
    </row>
    <row r="9" spans="2:31" ht="24.95" customHeight="1" x14ac:dyDescent="0.4">
      <c r="B9" s="529" t="s">
        <v>881</v>
      </c>
      <c r="C9" s="529"/>
      <c r="D9" s="529"/>
      <c r="E9" s="529"/>
      <c r="F9" s="530" t="s">
        <v>425</v>
      </c>
      <c r="G9" s="531" t="s">
        <v>882</v>
      </c>
      <c r="H9" s="531"/>
      <c r="I9" s="531"/>
      <c r="J9" s="531"/>
      <c r="K9" s="532" t="s">
        <v>425</v>
      </c>
      <c r="L9" s="531" t="s">
        <v>883</v>
      </c>
      <c r="M9" s="531"/>
      <c r="N9" s="531"/>
      <c r="O9" s="531"/>
      <c r="P9" s="531"/>
      <c r="Q9" s="532" t="s">
        <v>425</v>
      </c>
      <c r="R9" s="531" t="s">
        <v>884</v>
      </c>
      <c r="S9" s="531"/>
      <c r="T9" s="531"/>
      <c r="U9" s="531"/>
      <c r="V9" s="531"/>
      <c r="W9" s="531"/>
      <c r="X9" s="531"/>
      <c r="Y9" s="531"/>
      <c r="Z9" s="531"/>
      <c r="AA9" s="531"/>
      <c r="AB9" s="531"/>
      <c r="AC9" s="531"/>
      <c r="AD9" s="533"/>
      <c r="AE9" s="534"/>
    </row>
    <row r="10" spans="2:31" ht="24.95" customHeight="1" x14ac:dyDescent="0.4">
      <c r="B10" s="1143" t="s">
        <v>885</v>
      </c>
      <c r="C10" s="1144"/>
      <c r="D10" s="1144"/>
      <c r="E10" s="1145"/>
      <c r="F10" s="345" t="s">
        <v>425</v>
      </c>
      <c r="G10" s="394" t="s">
        <v>886</v>
      </c>
      <c r="H10" s="394"/>
      <c r="I10" s="394"/>
      <c r="J10" s="394"/>
      <c r="K10" s="394"/>
      <c r="L10" s="394"/>
      <c r="M10" s="394"/>
      <c r="N10" s="394"/>
      <c r="O10" s="394"/>
      <c r="Q10" s="535"/>
      <c r="R10" s="536" t="s">
        <v>425</v>
      </c>
      <c r="S10" s="394" t="s">
        <v>887</v>
      </c>
      <c r="T10" s="394"/>
      <c r="U10" s="394"/>
      <c r="V10" s="394"/>
      <c r="W10" s="537"/>
      <c r="X10" s="537"/>
      <c r="Y10" s="537"/>
      <c r="Z10" s="537"/>
      <c r="AA10" s="537"/>
      <c r="AB10" s="537"/>
      <c r="AC10" s="537"/>
      <c r="AD10" s="535"/>
      <c r="AE10" s="538"/>
    </row>
    <row r="11" spans="2:31" ht="24.95" customHeight="1" x14ac:dyDescent="0.4">
      <c r="B11" s="1146"/>
      <c r="C11" s="899"/>
      <c r="D11" s="899"/>
      <c r="E11" s="1147"/>
      <c r="F11" s="345" t="s">
        <v>425</v>
      </c>
      <c r="G11" s="394" t="s">
        <v>888</v>
      </c>
      <c r="H11" s="394"/>
      <c r="I11" s="394"/>
      <c r="J11" s="394"/>
      <c r="K11" s="394"/>
      <c r="L11" s="394"/>
      <c r="M11" s="394"/>
      <c r="N11" s="394"/>
      <c r="O11" s="394"/>
      <c r="R11" s="345" t="s">
        <v>425</v>
      </c>
      <c r="S11" s="394" t="s">
        <v>889</v>
      </c>
      <c r="T11" s="394"/>
      <c r="U11" s="394"/>
      <c r="V11" s="394"/>
      <c r="W11" s="394"/>
      <c r="X11" s="394"/>
      <c r="Y11" s="394"/>
      <c r="Z11" s="394"/>
      <c r="AA11" s="394"/>
      <c r="AB11" s="394"/>
      <c r="AC11" s="394"/>
      <c r="AE11" s="392"/>
    </row>
    <row r="12" spans="2:31" ht="24.95" customHeight="1" x14ac:dyDescent="0.4">
      <c r="B12" s="1146"/>
      <c r="C12" s="899"/>
      <c r="D12" s="899"/>
      <c r="E12" s="1147"/>
      <c r="F12" s="345" t="s">
        <v>425</v>
      </c>
      <c r="G12" s="539" t="s">
        <v>890</v>
      </c>
      <c r="H12" s="394"/>
      <c r="I12" s="394"/>
      <c r="J12" s="394"/>
      <c r="K12" s="394"/>
      <c r="L12" s="394"/>
      <c r="M12" s="394"/>
      <c r="N12" s="394"/>
      <c r="O12" s="394"/>
      <c r="R12" s="345" t="s">
        <v>425</v>
      </c>
      <c r="S12" s="539" t="s">
        <v>891</v>
      </c>
      <c r="T12" s="394"/>
      <c r="U12" s="394"/>
      <c r="V12" s="394"/>
      <c r="W12" s="394"/>
      <c r="X12" s="394"/>
      <c r="Y12" s="394"/>
      <c r="Z12" s="394"/>
      <c r="AA12" s="394"/>
      <c r="AB12" s="394"/>
      <c r="AC12" s="394"/>
      <c r="AE12" s="392"/>
    </row>
    <row r="13" spans="2:31" ht="24.95" customHeight="1" x14ac:dyDescent="0.15">
      <c r="B13" s="1146"/>
      <c r="C13" s="899"/>
      <c r="D13" s="899"/>
      <c r="E13" s="1147"/>
      <c r="F13" s="345" t="s">
        <v>425</v>
      </c>
      <c r="G13" s="394" t="s">
        <v>892</v>
      </c>
      <c r="H13" s="394"/>
      <c r="I13" s="394"/>
      <c r="J13" s="394"/>
      <c r="K13" s="394"/>
      <c r="L13" s="394"/>
      <c r="M13" s="540"/>
      <c r="N13" s="394"/>
      <c r="O13" s="394"/>
      <c r="R13" s="345" t="s">
        <v>425</v>
      </c>
      <c r="S13" s="394" t="s">
        <v>893</v>
      </c>
      <c r="T13" s="394"/>
      <c r="U13" s="394"/>
      <c r="V13" s="394"/>
      <c r="W13" s="394"/>
      <c r="X13" s="394"/>
      <c r="Y13" s="394"/>
      <c r="Z13" s="394"/>
      <c r="AA13" s="394"/>
      <c r="AB13" s="394"/>
      <c r="AC13" s="394"/>
      <c r="AE13" s="392"/>
    </row>
    <row r="14" spans="2:31" ht="24.95" customHeight="1" x14ac:dyDescent="0.15">
      <c r="B14" s="1146"/>
      <c r="C14" s="899"/>
      <c r="D14" s="899"/>
      <c r="E14" s="1147"/>
      <c r="F14" s="345" t="s">
        <v>425</v>
      </c>
      <c r="G14" s="394" t="s">
        <v>894</v>
      </c>
      <c r="H14" s="394"/>
      <c r="I14" s="394"/>
      <c r="J14" s="394"/>
      <c r="K14" s="540"/>
      <c r="L14" s="539"/>
      <c r="M14" s="541"/>
      <c r="N14" s="541"/>
      <c r="O14" s="539"/>
      <c r="R14" s="345"/>
      <c r="S14" s="394"/>
      <c r="T14" s="539"/>
      <c r="U14" s="539"/>
      <c r="V14" s="539"/>
      <c r="W14" s="539"/>
      <c r="X14" s="539"/>
      <c r="Y14" s="539"/>
      <c r="Z14" s="539"/>
      <c r="AA14" s="539"/>
      <c r="AB14" s="539"/>
      <c r="AC14" s="539"/>
      <c r="AE14" s="392"/>
    </row>
    <row r="15" spans="2:31" ht="24.95" customHeight="1" x14ac:dyDescent="0.4">
      <c r="B15" s="529" t="s">
        <v>895</v>
      </c>
      <c r="C15" s="529"/>
      <c r="D15" s="529"/>
      <c r="E15" s="529"/>
      <c r="F15" s="530" t="s">
        <v>425</v>
      </c>
      <c r="G15" s="531" t="s">
        <v>896</v>
      </c>
      <c r="H15" s="542"/>
      <c r="I15" s="542"/>
      <c r="J15" s="542"/>
      <c r="K15" s="542"/>
      <c r="L15" s="542"/>
      <c r="M15" s="542"/>
      <c r="N15" s="542"/>
      <c r="O15" s="542"/>
      <c r="P15" s="542"/>
      <c r="Q15" s="533"/>
      <c r="R15" s="532" t="s">
        <v>425</v>
      </c>
      <c r="S15" s="531" t="s">
        <v>897</v>
      </c>
      <c r="T15" s="542"/>
      <c r="U15" s="542"/>
      <c r="V15" s="542"/>
      <c r="W15" s="542"/>
      <c r="X15" s="542"/>
      <c r="Y15" s="542"/>
      <c r="Z15" s="542"/>
      <c r="AA15" s="542"/>
      <c r="AB15" s="542"/>
      <c r="AC15" s="542"/>
      <c r="AD15" s="533"/>
      <c r="AE15" s="534"/>
    </row>
    <row r="16" spans="2:31" ht="30.75" customHeight="1" x14ac:dyDescent="0.4"/>
    <row r="17" spans="2:31" x14ac:dyDescent="0.4">
      <c r="B17" s="543"/>
      <c r="C17" s="533"/>
      <c r="D17" s="533"/>
      <c r="E17" s="533"/>
      <c r="F17" s="533"/>
      <c r="G17" s="533"/>
      <c r="H17" s="533"/>
      <c r="I17" s="533"/>
      <c r="J17" s="533"/>
      <c r="K17" s="533"/>
      <c r="L17" s="533"/>
      <c r="M17" s="533"/>
      <c r="N17" s="533"/>
      <c r="O17" s="533"/>
      <c r="P17" s="533"/>
      <c r="Q17" s="533"/>
      <c r="R17" s="533"/>
      <c r="S17" s="533"/>
      <c r="T17" s="533"/>
      <c r="U17" s="533"/>
      <c r="V17" s="533"/>
      <c r="W17" s="533"/>
      <c r="X17" s="533"/>
      <c r="Y17" s="533"/>
      <c r="Z17" s="534"/>
      <c r="AA17" s="530"/>
      <c r="AB17" s="532" t="s">
        <v>898</v>
      </c>
      <c r="AC17" s="532" t="s">
        <v>308</v>
      </c>
      <c r="AD17" s="532" t="s">
        <v>899</v>
      </c>
      <c r="AE17" s="534"/>
    </row>
    <row r="18" spans="2:31" x14ac:dyDescent="0.4">
      <c r="B18" s="544" t="s">
        <v>900</v>
      </c>
      <c r="C18" s="535"/>
      <c r="D18" s="535"/>
      <c r="E18" s="535"/>
      <c r="F18" s="535"/>
      <c r="G18" s="535"/>
      <c r="H18" s="535"/>
      <c r="I18" s="535"/>
      <c r="J18" s="535"/>
      <c r="K18" s="535"/>
      <c r="L18" s="535"/>
      <c r="M18" s="535"/>
      <c r="N18" s="535"/>
      <c r="O18" s="535"/>
      <c r="P18" s="535"/>
      <c r="Q18" s="535"/>
      <c r="R18" s="535"/>
      <c r="S18" s="535"/>
      <c r="T18" s="535"/>
      <c r="U18" s="535"/>
      <c r="V18" s="535"/>
      <c r="W18" s="535"/>
      <c r="X18" s="535"/>
      <c r="Y18" s="535"/>
      <c r="Z18" s="545"/>
      <c r="AA18" s="546"/>
      <c r="AB18" s="536"/>
      <c r="AC18" s="536"/>
      <c r="AD18" s="535"/>
      <c r="AE18" s="538"/>
    </row>
    <row r="19" spans="2:31" x14ac:dyDescent="0.4">
      <c r="B19" s="391"/>
      <c r="C19" s="547" t="s">
        <v>901</v>
      </c>
      <c r="D19" s="243" t="s">
        <v>902</v>
      </c>
      <c r="Z19" s="548"/>
      <c r="AA19" s="549"/>
      <c r="AB19" s="345" t="s">
        <v>425</v>
      </c>
      <c r="AC19" s="345" t="s">
        <v>308</v>
      </c>
      <c r="AD19" s="345" t="s">
        <v>425</v>
      </c>
      <c r="AE19" s="392"/>
    </row>
    <row r="20" spans="2:31" x14ac:dyDescent="0.4">
      <c r="B20" s="391"/>
      <c r="D20" s="243" t="s">
        <v>903</v>
      </c>
      <c r="Z20" s="550"/>
      <c r="AA20" s="551"/>
      <c r="AB20" s="345"/>
      <c r="AC20" s="345"/>
      <c r="AE20" s="392"/>
    </row>
    <row r="21" spans="2:31" x14ac:dyDescent="0.4">
      <c r="B21" s="391"/>
      <c r="Z21" s="550"/>
      <c r="AA21" s="551"/>
      <c r="AB21" s="345"/>
      <c r="AC21" s="345"/>
      <c r="AE21" s="392"/>
    </row>
    <row r="22" spans="2:31" ht="13.5" customHeight="1" x14ac:dyDescent="0.4">
      <c r="B22" s="391"/>
      <c r="D22" s="552" t="s">
        <v>904</v>
      </c>
      <c r="E22" s="531"/>
      <c r="F22" s="531"/>
      <c r="G22" s="531"/>
      <c r="H22" s="531"/>
      <c r="I22" s="531"/>
      <c r="J22" s="531"/>
      <c r="K22" s="531"/>
      <c r="L22" s="531"/>
      <c r="M22" s="531"/>
      <c r="N22" s="531"/>
      <c r="O22" s="533"/>
      <c r="P22" s="533"/>
      <c r="Q22" s="533"/>
      <c r="R22" s="533"/>
      <c r="S22" s="531"/>
      <c r="T22" s="531"/>
      <c r="U22" s="904"/>
      <c r="V22" s="905"/>
      <c r="W22" s="905"/>
      <c r="X22" s="533" t="s">
        <v>905</v>
      </c>
      <c r="Y22" s="391"/>
      <c r="Z22" s="550"/>
      <c r="AA22" s="551"/>
      <c r="AB22" s="345"/>
      <c r="AC22" s="345"/>
      <c r="AE22" s="392"/>
    </row>
    <row r="23" spans="2:31" x14ac:dyDescent="0.4">
      <c r="B23" s="391"/>
      <c r="D23" s="552" t="s">
        <v>906</v>
      </c>
      <c r="E23" s="531"/>
      <c r="F23" s="531"/>
      <c r="G23" s="531"/>
      <c r="H23" s="531"/>
      <c r="I23" s="531"/>
      <c r="J23" s="531"/>
      <c r="K23" s="531"/>
      <c r="L23" s="531"/>
      <c r="M23" s="531"/>
      <c r="N23" s="531"/>
      <c r="O23" s="533"/>
      <c r="P23" s="533"/>
      <c r="Q23" s="533"/>
      <c r="R23" s="533"/>
      <c r="S23" s="531"/>
      <c r="T23" s="531"/>
      <c r="U23" s="904"/>
      <c r="V23" s="905"/>
      <c r="W23" s="905"/>
      <c r="X23" s="533" t="s">
        <v>905</v>
      </c>
      <c r="Y23" s="391"/>
      <c r="Z23" s="392"/>
      <c r="AA23" s="551"/>
      <c r="AB23" s="345"/>
      <c r="AC23" s="345"/>
      <c r="AE23" s="392"/>
    </row>
    <row r="24" spans="2:31" x14ac:dyDescent="0.4">
      <c r="B24" s="391"/>
      <c r="D24" s="552" t="s">
        <v>907</v>
      </c>
      <c r="E24" s="531"/>
      <c r="F24" s="531"/>
      <c r="G24" s="531"/>
      <c r="H24" s="531"/>
      <c r="I24" s="531"/>
      <c r="J24" s="531"/>
      <c r="K24" s="531"/>
      <c r="L24" s="531"/>
      <c r="M24" s="531"/>
      <c r="N24" s="531"/>
      <c r="O24" s="533"/>
      <c r="P24" s="533"/>
      <c r="Q24" s="533"/>
      <c r="R24" s="533"/>
      <c r="S24" s="531"/>
      <c r="T24" s="553" t="str">
        <f>(IFERROR(ROUNDDOWN(T23/T22*100,0),""))</f>
        <v/>
      </c>
      <c r="U24" s="1148" t="str">
        <f>(IFERROR(ROUNDDOWN(U23/U22*100,0),""))</f>
        <v/>
      </c>
      <c r="V24" s="1149"/>
      <c r="W24" s="1149"/>
      <c r="X24" s="533" t="s">
        <v>908</v>
      </c>
      <c r="Y24" s="391"/>
      <c r="Z24" s="554"/>
      <c r="AA24" s="551"/>
      <c r="AB24" s="345"/>
      <c r="AC24" s="345"/>
      <c r="AE24" s="392"/>
    </row>
    <row r="25" spans="2:31" x14ac:dyDescent="0.4">
      <c r="B25" s="391"/>
      <c r="D25" s="243" t="s">
        <v>909</v>
      </c>
      <c r="Z25" s="554"/>
      <c r="AA25" s="551"/>
      <c r="AB25" s="345"/>
      <c r="AC25" s="345"/>
      <c r="AE25" s="392"/>
    </row>
    <row r="26" spans="2:31" x14ac:dyDescent="0.4">
      <c r="B26" s="391"/>
      <c r="E26" s="243" t="s">
        <v>910</v>
      </c>
      <c r="Z26" s="554"/>
      <c r="AA26" s="551"/>
      <c r="AB26" s="345"/>
      <c r="AC26" s="345"/>
      <c r="AE26" s="392"/>
    </row>
    <row r="27" spans="2:31" x14ac:dyDescent="0.4">
      <c r="B27" s="391"/>
      <c r="Z27" s="554"/>
      <c r="AA27" s="551"/>
      <c r="AB27" s="345"/>
      <c r="AC27" s="345"/>
      <c r="AE27" s="392"/>
    </row>
    <row r="28" spans="2:31" x14ac:dyDescent="0.4">
      <c r="B28" s="391"/>
      <c r="C28" s="547" t="s">
        <v>911</v>
      </c>
      <c r="D28" s="243" t="s">
        <v>912</v>
      </c>
      <c r="Z28" s="548"/>
      <c r="AA28" s="551"/>
      <c r="AB28" s="345" t="s">
        <v>425</v>
      </c>
      <c r="AC28" s="345" t="s">
        <v>308</v>
      </c>
      <c r="AD28" s="345" t="s">
        <v>425</v>
      </c>
      <c r="AE28" s="392"/>
    </row>
    <row r="29" spans="2:31" x14ac:dyDescent="0.4">
      <c r="B29" s="391"/>
      <c r="C29" s="547"/>
      <c r="D29" s="243" t="s">
        <v>913</v>
      </c>
      <c r="Z29" s="548"/>
      <c r="AA29" s="551"/>
      <c r="AB29" s="345"/>
      <c r="AC29" s="345"/>
      <c r="AD29" s="345"/>
      <c r="AE29" s="392"/>
    </row>
    <row r="30" spans="2:31" x14ac:dyDescent="0.4">
      <c r="B30" s="391"/>
      <c r="C30" s="547"/>
      <c r="D30" s="243" t="s">
        <v>914</v>
      </c>
      <c r="Z30" s="548"/>
      <c r="AA30" s="549"/>
      <c r="AB30" s="345"/>
      <c r="AC30" s="555"/>
      <c r="AE30" s="392"/>
    </row>
    <row r="31" spans="2:31" x14ac:dyDescent="0.4">
      <c r="B31" s="391"/>
      <c r="Z31" s="554"/>
      <c r="AA31" s="551"/>
      <c r="AB31" s="345"/>
      <c r="AC31" s="345"/>
      <c r="AE31" s="392"/>
    </row>
    <row r="32" spans="2:31" ht="13.5" customHeight="1" x14ac:dyDescent="0.4">
      <c r="B32" s="391"/>
      <c r="C32" s="547"/>
      <c r="D32" s="552" t="s">
        <v>915</v>
      </c>
      <c r="E32" s="531"/>
      <c r="F32" s="531"/>
      <c r="G32" s="531"/>
      <c r="H32" s="531"/>
      <c r="I32" s="531"/>
      <c r="J32" s="531"/>
      <c r="K32" s="531"/>
      <c r="L32" s="531"/>
      <c r="M32" s="531"/>
      <c r="N32" s="531"/>
      <c r="O32" s="533"/>
      <c r="P32" s="533"/>
      <c r="Q32" s="533"/>
      <c r="R32" s="533"/>
      <c r="S32" s="533"/>
      <c r="T32" s="534"/>
      <c r="U32" s="904"/>
      <c r="V32" s="905"/>
      <c r="W32" s="905"/>
      <c r="X32" s="534" t="s">
        <v>905</v>
      </c>
      <c r="Y32" s="391"/>
      <c r="Z32" s="554"/>
      <c r="AA32" s="551"/>
      <c r="AB32" s="345"/>
      <c r="AC32" s="345"/>
      <c r="AE32" s="392"/>
    </row>
    <row r="33" spans="2:32" x14ac:dyDescent="0.4">
      <c r="B33" s="391"/>
      <c r="C33" s="547"/>
      <c r="D33" s="394"/>
      <c r="E33" s="394"/>
      <c r="F33" s="394"/>
      <c r="G33" s="394"/>
      <c r="H33" s="394"/>
      <c r="I33" s="394"/>
      <c r="J33" s="394"/>
      <c r="K33" s="394"/>
      <c r="L33" s="394"/>
      <c r="M33" s="394"/>
      <c r="N33" s="394"/>
      <c r="U33" s="345"/>
      <c r="V33" s="345"/>
      <c r="W33" s="345"/>
      <c r="Z33" s="554"/>
      <c r="AA33" s="551"/>
      <c r="AB33" s="345"/>
      <c r="AC33" s="345"/>
      <c r="AE33" s="392"/>
    </row>
    <row r="34" spans="2:32" ht="13.5" customHeight="1" x14ac:dyDescent="0.4">
      <c r="B34" s="391"/>
      <c r="C34" s="547"/>
      <c r="E34" s="556" t="s">
        <v>916</v>
      </c>
      <c r="Z34" s="554"/>
      <c r="AA34" s="551"/>
      <c r="AB34" s="345"/>
      <c r="AC34" s="345"/>
      <c r="AE34" s="392"/>
    </row>
    <row r="35" spans="2:32" x14ac:dyDescent="0.4">
      <c r="B35" s="391"/>
      <c r="C35" s="547"/>
      <c r="E35" s="1138" t="s">
        <v>917</v>
      </c>
      <c r="F35" s="1138"/>
      <c r="G35" s="1138"/>
      <c r="H35" s="1138"/>
      <c r="I35" s="1138"/>
      <c r="J35" s="1138"/>
      <c r="K35" s="1138"/>
      <c r="L35" s="1138"/>
      <c r="M35" s="1138"/>
      <c r="N35" s="1138"/>
      <c r="O35" s="1138" t="s">
        <v>918</v>
      </c>
      <c r="P35" s="1138"/>
      <c r="Q35" s="1138"/>
      <c r="R35" s="1138"/>
      <c r="S35" s="1138"/>
      <c r="Z35" s="554"/>
      <c r="AA35" s="551"/>
      <c r="AB35" s="345"/>
      <c r="AC35" s="345"/>
      <c r="AE35" s="392"/>
    </row>
    <row r="36" spans="2:32" x14ac:dyDescent="0.4">
      <c r="B36" s="391"/>
      <c r="C36" s="547"/>
      <c r="E36" s="1138" t="s">
        <v>919</v>
      </c>
      <c r="F36" s="1138"/>
      <c r="G36" s="1138"/>
      <c r="H36" s="1138"/>
      <c r="I36" s="1138"/>
      <c r="J36" s="1138"/>
      <c r="K36" s="1138"/>
      <c r="L36" s="1138"/>
      <c r="M36" s="1138"/>
      <c r="N36" s="1138"/>
      <c r="O36" s="1138" t="s">
        <v>920</v>
      </c>
      <c r="P36" s="1138"/>
      <c r="Q36" s="1138"/>
      <c r="R36" s="1138"/>
      <c r="S36" s="1138"/>
      <c r="Z36" s="554"/>
      <c r="AA36" s="551"/>
      <c r="AB36" s="345"/>
      <c r="AC36" s="345"/>
      <c r="AE36" s="392"/>
    </row>
    <row r="37" spans="2:32" x14ac:dyDescent="0.4">
      <c r="B37" s="391"/>
      <c r="C37" s="547"/>
      <c r="E37" s="1138" t="s">
        <v>921</v>
      </c>
      <c r="F37" s="1138"/>
      <c r="G37" s="1138"/>
      <c r="H37" s="1138"/>
      <c r="I37" s="1138"/>
      <c r="J37" s="1138"/>
      <c r="K37" s="1138"/>
      <c r="L37" s="1138"/>
      <c r="M37" s="1138"/>
      <c r="N37" s="1138"/>
      <c r="O37" s="1138" t="s">
        <v>922</v>
      </c>
      <c r="P37" s="1138"/>
      <c r="Q37" s="1138"/>
      <c r="R37" s="1138"/>
      <c r="S37" s="1138"/>
      <c r="Z37" s="554"/>
      <c r="AA37" s="551"/>
      <c r="AB37" s="345"/>
      <c r="AC37" s="345"/>
      <c r="AE37" s="392"/>
    </row>
    <row r="38" spans="2:32" x14ac:dyDescent="0.4">
      <c r="B38" s="391"/>
      <c r="C38" s="547"/>
      <c r="D38" s="392"/>
      <c r="E38" s="1139" t="s">
        <v>923</v>
      </c>
      <c r="F38" s="1138"/>
      <c r="G38" s="1138"/>
      <c r="H38" s="1138"/>
      <c r="I38" s="1138"/>
      <c r="J38" s="1138"/>
      <c r="K38" s="1138"/>
      <c r="L38" s="1138"/>
      <c r="M38" s="1138"/>
      <c r="N38" s="1138"/>
      <c r="O38" s="1138" t="s">
        <v>924</v>
      </c>
      <c r="P38" s="1138"/>
      <c r="Q38" s="1138"/>
      <c r="R38" s="1138"/>
      <c r="S38" s="1140"/>
      <c r="T38" s="391"/>
      <c r="Z38" s="554"/>
      <c r="AA38" s="551"/>
      <c r="AB38" s="345"/>
      <c r="AC38" s="345"/>
      <c r="AE38" s="392"/>
    </row>
    <row r="39" spans="2:32" x14ac:dyDescent="0.4">
      <c r="B39" s="391"/>
      <c r="C39" s="547"/>
      <c r="E39" s="1141" t="s">
        <v>925</v>
      </c>
      <c r="F39" s="1141"/>
      <c r="G39" s="1141"/>
      <c r="H39" s="1141"/>
      <c r="I39" s="1141"/>
      <c r="J39" s="1141"/>
      <c r="K39" s="1141"/>
      <c r="L39" s="1141"/>
      <c r="M39" s="1141"/>
      <c r="N39" s="1141"/>
      <c r="O39" s="1141" t="s">
        <v>926</v>
      </c>
      <c r="P39" s="1141"/>
      <c r="Q39" s="1141"/>
      <c r="R39" s="1141"/>
      <c r="S39" s="1141"/>
      <c r="Z39" s="554"/>
      <c r="AA39" s="551"/>
      <c r="AB39" s="345"/>
      <c r="AC39" s="345"/>
      <c r="AE39" s="392"/>
      <c r="AF39" s="391"/>
    </row>
    <row r="40" spans="2:32" x14ac:dyDescent="0.4">
      <c r="B40" s="391"/>
      <c r="C40" s="547"/>
      <c r="E40" s="1138" t="s">
        <v>927</v>
      </c>
      <c r="F40" s="1138"/>
      <c r="G40" s="1138"/>
      <c r="H40" s="1138"/>
      <c r="I40" s="1138"/>
      <c r="J40" s="1138"/>
      <c r="K40" s="1138"/>
      <c r="L40" s="1138"/>
      <c r="M40" s="1138"/>
      <c r="N40" s="1138"/>
      <c r="O40" s="1138" t="s">
        <v>928</v>
      </c>
      <c r="P40" s="1138"/>
      <c r="Q40" s="1138"/>
      <c r="R40" s="1138"/>
      <c r="S40" s="1138"/>
      <c r="Z40" s="554"/>
      <c r="AA40" s="551"/>
      <c r="AB40" s="345"/>
      <c r="AC40" s="345"/>
      <c r="AE40" s="392"/>
    </row>
    <row r="41" spans="2:32" x14ac:dyDescent="0.4">
      <c r="B41" s="391"/>
      <c r="C41" s="547"/>
      <c r="E41" s="1138" t="s">
        <v>929</v>
      </c>
      <c r="F41" s="1138"/>
      <c r="G41" s="1138"/>
      <c r="H41" s="1138"/>
      <c r="I41" s="1138"/>
      <c r="J41" s="1138"/>
      <c r="K41" s="1138"/>
      <c r="L41" s="1138"/>
      <c r="M41" s="1138"/>
      <c r="N41" s="1138"/>
      <c r="O41" s="1138" t="s">
        <v>930</v>
      </c>
      <c r="P41" s="1138"/>
      <c r="Q41" s="1138"/>
      <c r="R41" s="1138"/>
      <c r="S41" s="1138"/>
      <c r="Z41" s="554"/>
      <c r="AA41" s="551"/>
      <c r="AB41" s="345"/>
      <c r="AC41" s="345"/>
      <c r="AE41" s="392"/>
    </row>
    <row r="42" spans="2:32" x14ac:dyDescent="0.4">
      <c r="B42" s="391"/>
      <c r="C42" s="547"/>
      <c r="E42" s="1138" t="s">
        <v>931</v>
      </c>
      <c r="F42" s="1138"/>
      <c r="G42" s="1138"/>
      <c r="H42" s="1138"/>
      <c r="I42" s="1138"/>
      <c r="J42" s="1138"/>
      <c r="K42" s="1138"/>
      <c r="L42" s="1138"/>
      <c r="M42" s="1138"/>
      <c r="N42" s="1138"/>
      <c r="O42" s="1138" t="s">
        <v>931</v>
      </c>
      <c r="P42" s="1138"/>
      <c r="Q42" s="1138"/>
      <c r="R42" s="1138"/>
      <c r="S42" s="1138"/>
      <c r="Z42" s="550"/>
      <c r="AA42" s="551"/>
      <c r="AB42" s="345"/>
      <c r="AC42" s="345"/>
      <c r="AE42" s="392"/>
    </row>
    <row r="43" spans="2:32" x14ac:dyDescent="0.4">
      <c r="B43" s="391"/>
      <c r="C43" s="547"/>
      <c r="J43" s="899"/>
      <c r="K43" s="899"/>
      <c r="L43" s="899"/>
      <c r="M43" s="899"/>
      <c r="N43" s="899"/>
      <c r="O43" s="899"/>
      <c r="P43" s="899"/>
      <c r="Q43" s="899"/>
      <c r="R43" s="899"/>
      <c r="S43" s="899"/>
      <c r="T43" s="899"/>
      <c r="U43" s="899"/>
      <c r="V43" s="899"/>
      <c r="Z43" s="550"/>
      <c r="AA43" s="551"/>
      <c r="AB43" s="345"/>
      <c r="AC43" s="345"/>
      <c r="AE43" s="392"/>
    </row>
    <row r="44" spans="2:32" x14ac:dyDescent="0.4">
      <c r="B44" s="391"/>
      <c r="C44" s="547" t="s">
        <v>932</v>
      </c>
      <c r="D44" s="243" t="s">
        <v>933</v>
      </c>
      <c r="Z44" s="548"/>
      <c r="AA44" s="549"/>
      <c r="AB44" s="345" t="s">
        <v>425</v>
      </c>
      <c r="AC44" s="345" t="s">
        <v>308</v>
      </c>
      <c r="AD44" s="345" t="s">
        <v>425</v>
      </c>
      <c r="AE44" s="392"/>
    </row>
    <row r="45" spans="2:32" ht="14.25" customHeight="1" x14ac:dyDescent="0.4">
      <c r="B45" s="391"/>
      <c r="D45" s="243" t="s">
        <v>934</v>
      </c>
      <c r="Z45" s="554"/>
      <c r="AA45" s="551"/>
      <c r="AB45" s="345"/>
      <c r="AC45" s="345"/>
      <c r="AE45" s="392"/>
    </row>
    <row r="46" spans="2:32" x14ac:dyDescent="0.4">
      <c r="B46" s="391"/>
      <c r="Z46" s="550"/>
      <c r="AA46" s="551"/>
      <c r="AB46" s="345"/>
      <c r="AC46" s="345"/>
      <c r="AE46" s="392"/>
    </row>
    <row r="47" spans="2:32" x14ac:dyDescent="0.4">
      <c r="B47" s="391" t="s">
        <v>935</v>
      </c>
      <c r="Z47" s="554"/>
      <c r="AA47" s="551"/>
      <c r="AB47" s="345"/>
      <c r="AC47" s="345"/>
      <c r="AE47" s="392"/>
    </row>
    <row r="48" spans="2:32" x14ac:dyDescent="0.4">
      <c r="B48" s="391"/>
      <c r="C48" s="547" t="s">
        <v>901</v>
      </c>
      <c r="D48" s="243" t="s">
        <v>936</v>
      </c>
      <c r="Z48" s="548"/>
      <c r="AA48" s="549"/>
      <c r="AB48" s="345" t="s">
        <v>425</v>
      </c>
      <c r="AC48" s="345" t="s">
        <v>308</v>
      </c>
      <c r="AD48" s="345" t="s">
        <v>425</v>
      </c>
      <c r="AE48" s="392"/>
    </row>
    <row r="49" spans="2:36" ht="17.25" customHeight="1" x14ac:dyDescent="0.4">
      <c r="B49" s="391"/>
      <c r="D49" s="243" t="s">
        <v>937</v>
      </c>
      <c r="Z49" s="554"/>
      <c r="AA49" s="551"/>
      <c r="AB49" s="345"/>
      <c r="AC49" s="345"/>
      <c r="AE49" s="392"/>
    </row>
    <row r="50" spans="2:36" ht="18.75" customHeight="1" x14ac:dyDescent="0.4">
      <c r="B50" s="391"/>
      <c r="W50" s="557"/>
      <c r="Z50" s="392"/>
      <c r="AA50" s="551"/>
      <c r="AB50" s="345"/>
      <c r="AC50" s="345"/>
      <c r="AE50" s="392"/>
      <c r="AJ50" s="398"/>
    </row>
    <row r="51" spans="2:36" ht="13.5" customHeight="1" x14ac:dyDescent="0.4">
      <c r="B51" s="391"/>
      <c r="C51" s="547" t="s">
        <v>911</v>
      </c>
      <c r="D51" s="243" t="s">
        <v>938</v>
      </c>
      <c r="Z51" s="548"/>
      <c r="AA51" s="549"/>
      <c r="AB51" s="345" t="s">
        <v>425</v>
      </c>
      <c r="AC51" s="345" t="s">
        <v>308</v>
      </c>
      <c r="AD51" s="345" t="s">
        <v>425</v>
      </c>
      <c r="AE51" s="392"/>
    </row>
    <row r="52" spans="2:36" x14ac:dyDescent="0.4">
      <c r="B52" s="391"/>
      <c r="D52" s="243" t="s">
        <v>939</v>
      </c>
      <c r="E52" s="394"/>
      <c r="F52" s="394"/>
      <c r="G52" s="394"/>
      <c r="H52" s="394"/>
      <c r="I52" s="394"/>
      <c r="J52" s="394"/>
      <c r="K52" s="394"/>
      <c r="L52" s="394"/>
      <c r="M52" s="394"/>
      <c r="N52" s="394"/>
      <c r="O52" s="398"/>
      <c r="P52" s="398"/>
      <c r="Q52" s="398"/>
      <c r="Z52" s="554"/>
      <c r="AA52" s="551"/>
      <c r="AB52" s="345"/>
      <c r="AC52" s="345"/>
      <c r="AE52" s="392"/>
    </row>
    <row r="53" spans="2:36" x14ac:dyDescent="0.4">
      <c r="B53" s="391"/>
      <c r="D53" s="345"/>
      <c r="E53" s="1137"/>
      <c r="F53" s="1137"/>
      <c r="G53" s="1137"/>
      <c r="H53" s="1137"/>
      <c r="I53" s="1137"/>
      <c r="J53" s="1137"/>
      <c r="K53" s="1137"/>
      <c r="L53" s="1137"/>
      <c r="M53" s="1137"/>
      <c r="N53" s="1137"/>
      <c r="Q53" s="345"/>
      <c r="S53" s="557"/>
      <c r="T53" s="557"/>
      <c r="U53" s="557"/>
      <c r="V53" s="557"/>
      <c r="Z53" s="550"/>
      <c r="AA53" s="551"/>
      <c r="AB53" s="345"/>
      <c r="AC53" s="345"/>
      <c r="AE53" s="392"/>
    </row>
    <row r="54" spans="2:36" x14ac:dyDescent="0.4">
      <c r="B54" s="391"/>
      <c r="C54" s="547" t="s">
        <v>932</v>
      </c>
      <c r="D54" s="243" t="s">
        <v>940</v>
      </c>
      <c r="Z54" s="548"/>
      <c r="AA54" s="549"/>
      <c r="AB54" s="345" t="s">
        <v>425</v>
      </c>
      <c r="AC54" s="345" t="s">
        <v>308</v>
      </c>
      <c r="AD54" s="345" t="s">
        <v>425</v>
      </c>
      <c r="AE54" s="392"/>
    </row>
    <row r="55" spans="2:36" x14ac:dyDescent="0.4">
      <c r="B55" s="390"/>
      <c r="C55" s="558"/>
      <c r="D55" s="387" t="s">
        <v>941</v>
      </c>
      <c r="E55" s="387"/>
      <c r="F55" s="387"/>
      <c r="G55" s="387"/>
      <c r="H55" s="387"/>
      <c r="I55" s="387"/>
      <c r="J55" s="387"/>
      <c r="K55" s="387"/>
      <c r="L55" s="387"/>
      <c r="M55" s="387"/>
      <c r="N55" s="387"/>
      <c r="O55" s="387"/>
      <c r="P55" s="387"/>
      <c r="Q55" s="387"/>
      <c r="R55" s="387"/>
      <c r="S55" s="387"/>
      <c r="T55" s="387"/>
      <c r="U55" s="387"/>
      <c r="V55" s="387"/>
      <c r="W55" s="387"/>
      <c r="X55" s="387"/>
      <c r="Y55" s="387"/>
      <c r="Z55" s="388"/>
      <c r="AA55" s="386"/>
      <c r="AB55" s="393"/>
      <c r="AC55" s="393"/>
      <c r="AD55" s="387"/>
      <c r="AE55" s="388"/>
    </row>
    <row r="56" spans="2:36" x14ac:dyDescent="0.4">
      <c r="B56" s="243" t="s">
        <v>942</v>
      </c>
    </row>
    <row r="57" spans="2:36" x14ac:dyDescent="0.4">
      <c r="C57" s="243" t="s">
        <v>943</v>
      </c>
    </row>
    <row r="58" spans="2:36" x14ac:dyDescent="0.4">
      <c r="B58" s="243" t="s">
        <v>944</v>
      </c>
    </row>
    <row r="59" spans="2:36" x14ac:dyDescent="0.4">
      <c r="C59" s="243" t="s">
        <v>945</v>
      </c>
    </row>
    <row r="60" spans="2:36" x14ac:dyDescent="0.4">
      <c r="C60" s="243" t="s">
        <v>946</v>
      </c>
    </row>
    <row r="61" spans="2:36" x14ac:dyDescent="0.4">
      <c r="C61" s="243" t="s">
        <v>947</v>
      </c>
      <c r="K61" s="243" t="s">
        <v>948</v>
      </c>
    </row>
    <row r="62" spans="2:36" x14ac:dyDescent="0.4">
      <c r="K62" s="243" t="s">
        <v>949</v>
      </c>
    </row>
    <row r="63" spans="2:36" x14ac:dyDescent="0.4">
      <c r="K63" s="243" t="s">
        <v>950</v>
      </c>
    </row>
    <row r="64" spans="2:36" x14ac:dyDescent="0.4">
      <c r="K64" s="243" t="s">
        <v>951</v>
      </c>
    </row>
    <row r="65" spans="2:11" x14ac:dyDescent="0.4">
      <c r="K65" s="243" t="s">
        <v>952</v>
      </c>
    </row>
    <row r="66" spans="2:11" x14ac:dyDescent="0.4">
      <c r="B66" s="243" t="s">
        <v>953</v>
      </c>
    </row>
    <row r="67" spans="2:11" x14ac:dyDescent="0.4">
      <c r="C67" s="243" t="s">
        <v>954</v>
      </c>
    </row>
    <row r="68" spans="2:11" x14ac:dyDescent="0.4">
      <c r="C68" s="243" t="s">
        <v>955</v>
      </c>
    </row>
    <row r="69" spans="2:11" x14ac:dyDescent="0.4">
      <c r="C69" s="243" t="s">
        <v>956</v>
      </c>
    </row>
    <row r="81" spans="12:12" x14ac:dyDescent="0.4">
      <c r="L81" s="559"/>
    </row>
    <row r="122" spans="3:7" x14ac:dyDescent="0.4">
      <c r="C122" s="387"/>
      <c r="D122" s="387"/>
      <c r="E122" s="387"/>
      <c r="F122" s="387"/>
      <c r="G122" s="387"/>
    </row>
    <row r="123" spans="3:7" x14ac:dyDescent="0.4">
      <c r="C123" s="535"/>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00000000-0002-0000-0800-000000000000}">
      <formula1>"□,■"</formula1>
    </dataValidation>
  </dataValidations>
  <pageMargins left="0.70866141732283472" right="0.70866141732283472" top="0.74803149606299213" bottom="0.74803149606299213" header="0.31496062992125984" footer="0.31496062992125984"/>
  <pageSetup paperSize="9" scale="6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23"/>
  <sheetViews>
    <sheetView view="pageBreakPreview" zoomScaleNormal="100" zoomScaleSheetLayoutView="100" workbookViewId="0"/>
  </sheetViews>
  <sheetFormatPr defaultColWidth="3.5" defaultRowHeight="17.25" customHeight="1" x14ac:dyDescent="0.15"/>
  <cols>
    <col min="1" max="1" width="1.25" style="399" customWidth="1"/>
    <col min="2" max="2" width="3.125" style="588" customWidth="1"/>
    <col min="3" max="30" width="3.125" style="399" customWidth="1"/>
    <col min="31" max="31" width="1.25" style="399" customWidth="1"/>
    <col min="32" max="16384" width="3.5" style="399"/>
  </cols>
  <sheetData>
    <row r="1" spans="2:30" s="243" customFormat="1" ht="17.25" customHeight="1" x14ac:dyDescent="0.4"/>
    <row r="2" spans="2:30" s="243" customFormat="1" ht="17.25" customHeight="1" x14ac:dyDescent="0.4">
      <c r="B2" s="243" t="s">
        <v>957</v>
      </c>
    </row>
    <row r="3" spans="2:30" s="243" customFormat="1" ht="16.5" customHeight="1" x14ac:dyDescent="0.4">
      <c r="U3" s="396" t="s">
        <v>639</v>
      </c>
      <c r="V3" s="899"/>
      <c r="W3" s="899"/>
      <c r="X3" s="396" t="s">
        <v>640</v>
      </c>
      <c r="Y3" s="899"/>
      <c r="Z3" s="899"/>
      <c r="AA3" s="396" t="s">
        <v>641</v>
      </c>
      <c r="AB3" s="899"/>
      <c r="AC3" s="899"/>
      <c r="AD3" s="396" t="s">
        <v>732</v>
      </c>
    </row>
    <row r="4" spans="2:30" s="243" customFormat="1" ht="9.75" customHeight="1" x14ac:dyDescent="0.4">
      <c r="AD4" s="396"/>
    </row>
    <row r="5" spans="2:30" s="243" customFormat="1" ht="17.25" customHeight="1" x14ac:dyDescent="0.4">
      <c r="B5" s="899" t="s">
        <v>958</v>
      </c>
      <c r="C5" s="899"/>
      <c r="D5" s="899"/>
      <c r="E5" s="899"/>
      <c r="F5" s="899"/>
      <c r="G5" s="899"/>
      <c r="H5" s="899"/>
      <c r="I5" s="899"/>
      <c r="J5" s="899"/>
      <c r="K5" s="899"/>
      <c r="L5" s="899"/>
      <c r="M5" s="899"/>
      <c r="N5" s="899"/>
      <c r="O5" s="899"/>
      <c r="P5" s="899"/>
      <c r="Q5" s="899"/>
      <c r="R5" s="899"/>
      <c r="S5" s="899"/>
      <c r="T5" s="899"/>
      <c r="U5" s="899"/>
      <c r="V5" s="899"/>
      <c r="W5" s="899"/>
      <c r="X5" s="899"/>
      <c r="Y5" s="899"/>
      <c r="Z5" s="899"/>
      <c r="AA5" s="899"/>
      <c r="AB5" s="899"/>
      <c r="AC5" s="899"/>
      <c r="AD5" s="899"/>
    </row>
    <row r="6" spans="2:30" s="243" customFormat="1" ht="32.25" customHeight="1" x14ac:dyDescent="0.4">
      <c r="B6" s="1142" t="s">
        <v>959</v>
      </c>
      <c r="C6" s="1142"/>
      <c r="D6" s="1142"/>
      <c r="E6" s="1142"/>
      <c r="F6" s="1142"/>
      <c r="G6" s="1142"/>
      <c r="H6" s="1142"/>
      <c r="I6" s="1142"/>
      <c r="J6" s="1142"/>
      <c r="K6" s="1142"/>
      <c r="L6" s="1142"/>
      <c r="M6" s="1142"/>
      <c r="N6" s="1142"/>
      <c r="O6" s="1142"/>
      <c r="P6" s="1142"/>
      <c r="Q6" s="1142"/>
      <c r="R6" s="1142"/>
      <c r="S6" s="1142"/>
      <c r="T6" s="1142"/>
      <c r="U6" s="1142"/>
      <c r="V6" s="1142"/>
      <c r="W6" s="1142"/>
      <c r="X6" s="1142"/>
      <c r="Y6" s="1142"/>
      <c r="Z6" s="1142"/>
      <c r="AA6" s="1142"/>
      <c r="AB6" s="1142"/>
      <c r="AC6" s="1142"/>
      <c r="AD6" s="1142"/>
    </row>
    <row r="7" spans="2:30" s="243" customFormat="1" ht="17.25" customHeight="1" x14ac:dyDescent="0.4"/>
    <row r="8" spans="2:30" s="243" customFormat="1" ht="17.25" customHeight="1" x14ac:dyDescent="0.4">
      <c r="B8" s="1172" t="s">
        <v>960</v>
      </c>
      <c r="C8" s="1172"/>
      <c r="D8" s="1172"/>
      <c r="E8" s="1172"/>
      <c r="F8" s="1168"/>
      <c r="G8" s="1173"/>
      <c r="H8" s="1174"/>
      <c r="I8" s="1174"/>
      <c r="J8" s="1174"/>
      <c r="K8" s="1174"/>
      <c r="L8" s="1174"/>
      <c r="M8" s="1174"/>
      <c r="N8" s="1174"/>
      <c r="O8" s="1174"/>
      <c r="P8" s="1174"/>
      <c r="Q8" s="1174"/>
      <c r="R8" s="1174"/>
      <c r="S8" s="1174"/>
      <c r="T8" s="1174"/>
      <c r="U8" s="1174"/>
      <c r="V8" s="1174"/>
      <c r="W8" s="1174"/>
      <c r="X8" s="1174"/>
      <c r="Y8" s="1174"/>
      <c r="Z8" s="1174"/>
      <c r="AA8" s="1174"/>
      <c r="AB8" s="1174"/>
      <c r="AC8" s="1174"/>
      <c r="AD8" s="1175"/>
    </row>
    <row r="9" spans="2:30" ht="17.25" customHeight="1" x14ac:dyDescent="0.15">
      <c r="B9" s="1168" t="s">
        <v>961</v>
      </c>
      <c r="C9" s="1169"/>
      <c r="D9" s="1169"/>
      <c r="E9" s="1169"/>
      <c r="F9" s="1169"/>
      <c r="G9" s="530" t="s">
        <v>425</v>
      </c>
      <c r="H9" s="531" t="s">
        <v>962</v>
      </c>
      <c r="I9" s="531"/>
      <c r="J9" s="531"/>
      <c r="K9" s="531"/>
      <c r="L9" s="532" t="s">
        <v>425</v>
      </c>
      <c r="M9" s="531" t="s">
        <v>963</v>
      </c>
      <c r="N9" s="531"/>
      <c r="O9" s="531"/>
      <c r="P9" s="531"/>
      <c r="Q9" s="532" t="s">
        <v>425</v>
      </c>
      <c r="R9" s="531" t="s">
        <v>964</v>
      </c>
      <c r="S9" s="560"/>
      <c r="T9" s="560"/>
      <c r="U9" s="560"/>
      <c r="V9" s="560"/>
      <c r="W9" s="560"/>
      <c r="X9" s="560"/>
      <c r="Y9" s="560"/>
      <c r="Z9" s="560"/>
      <c r="AA9" s="560"/>
      <c r="AB9" s="560"/>
      <c r="AC9" s="560"/>
      <c r="AD9" s="561"/>
    </row>
    <row r="10" spans="2:30" ht="17.25" customHeight="1" x14ac:dyDescent="0.15">
      <c r="B10" s="1012" t="s">
        <v>965</v>
      </c>
      <c r="C10" s="1013"/>
      <c r="D10" s="1013"/>
      <c r="E10" s="1013"/>
      <c r="F10" s="1015"/>
      <c r="G10" s="345" t="s">
        <v>425</v>
      </c>
      <c r="H10" s="243" t="s">
        <v>966</v>
      </c>
      <c r="I10" s="394"/>
      <c r="J10" s="394"/>
      <c r="K10" s="394"/>
      <c r="L10" s="394"/>
      <c r="M10" s="394"/>
      <c r="N10" s="394"/>
      <c r="O10" s="394"/>
      <c r="P10" s="394"/>
      <c r="Q10" s="394"/>
      <c r="R10" s="394"/>
      <c r="S10" s="562"/>
      <c r="T10" s="562"/>
      <c r="U10" s="562"/>
      <c r="V10" s="562"/>
      <c r="W10" s="562"/>
      <c r="X10" s="562"/>
      <c r="Y10" s="562"/>
      <c r="Z10" s="562"/>
      <c r="AA10" s="562"/>
      <c r="AB10" s="562"/>
      <c r="AC10" s="562"/>
      <c r="AD10" s="563"/>
    </row>
    <row r="11" spans="2:30" ht="17.25" customHeight="1" x14ac:dyDescent="0.15">
      <c r="B11" s="1170"/>
      <c r="C11" s="1014"/>
      <c r="D11" s="1014"/>
      <c r="E11" s="1014"/>
      <c r="F11" s="1171"/>
      <c r="G11" s="345" t="s">
        <v>425</v>
      </c>
      <c r="H11" s="243" t="s">
        <v>967</v>
      </c>
      <c r="I11" s="394"/>
      <c r="J11" s="394"/>
      <c r="K11" s="394"/>
      <c r="L11" s="394"/>
      <c r="M11" s="394"/>
      <c r="N11" s="394"/>
      <c r="O11" s="394"/>
      <c r="P11" s="394"/>
      <c r="Q11" s="394"/>
      <c r="R11" s="394"/>
      <c r="S11" s="562"/>
      <c r="T11" s="562"/>
      <c r="U11" s="562"/>
      <c r="V11" s="562"/>
      <c r="W11" s="562"/>
      <c r="X11" s="562"/>
      <c r="Y11" s="562"/>
      <c r="Z11" s="562"/>
      <c r="AA11" s="562"/>
      <c r="AB11" s="562"/>
      <c r="AC11" s="562"/>
      <c r="AD11" s="563"/>
    </row>
    <row r="12" spans="2:30" ht="17.25" customHeight="1" x14ac:dyDescent="0.15">
      <c r="B12" s="1018"/>
      <c r="C12" s="1019"/>
      <c r="D12" s="1019"/>
      <c r="E12" s="1019"/>
      <c r="F12" s="1020"/>
      <c r="G12" s="345" t="s">
        <v>425</v>
      </c>
      <c r="H12" s="243" t="s">
        <v>968</v>
      </c>
      <c r="I12" s="394"/>
      <c r="J12" s="394"/>
      <c r="K12" s="394"/>
      <c r="L12" s="394"/>
      <c r="M12" s="394"/>
      <c r="N12" s="394"/>
      <c r="O12" s="394"/>
      <c r="P12" s="394"/>
      <c r="Q12" s="394"/>
      <c r="R12" s="394"/>
      <c r="S12" s="562"/>
      <c r="T12" s="562"/>
      <c r="U12" s="562"/>
      <c r="V12" s="562"/>
      <c r="W12" s="562"/>
      <c r="X12" s="562"/>
      <c r="Y12" s="562"/>
      <c r="Z12" s="562"/>
      <c r="AA12" s="562"/>
      <c r="AB12" s="562"/>
      <c r="AC12" s="562"/>
      <c r="AD12" s="563"/>
    </row>
    <row r="13" spans="2:30" ht="17.25" customHeight="1" x14ac:dyDescent="0.15">
      <c r="B13" s="1012" t="s">
        <v>969</v>
      </c>
      <c r="C13" s="1013"/>
      <c r="D13" s="1013"/>
      <c r="E13" s="1013"/>
      <c r="F13" s="1015"/>
      <c r="G13" s="546" t="s">
        <v>425</v>
      </c>
      <c r="H13" s="535" t="s">
        <v>970</v>
      </c>
      <c r="I13" s="537"/>
      <c r="J13" s="537"/>
      <c r="K13" s="537"/>
      <c r="L13" s="537"/>
      <c r="M13" s="537"/>
      <c r="N13" s="537"/>
      <c r="O13" s="537"/>
      <c r="P13" s="537"/>
      <c r="Q13" s="537"/>
      <c r="R13" s="537"/>
      <c r="S13" s="536" t="s">
        <v>425</v>
      </c>
      <c r="T13" s="535" t="s">
        <v>971</v>
      </c>
      <c r="U13" s="564"/>
      <c r="V13" s="564"/>
      <c r="W13" s="564"/>
      <c r="X13" s="564"/>
      <c r="Y13" s="564"/>
      <c r="Z13" s="564"/>
      <c r="AA13" s="564"/>
      <c r="AB13" s="564"/>
      <c r="AC13" s="564"/>
      <c r="AD13" s="565"/>
    </row>
    <row r="14" spans="2:30" ht="17.25" customHeight="1" x14ac:dyDescent="0.15">
      <c r="B14" s="1018"/>
      <c r="C14" s="1019"/>
      <c r="D14" s="1019"/>
      <c r="E14" s="1019"/>
      <c r="F14" s="1020"/>
      <c r="G14" s="386" t="s">
        <v>425</v>
      </c>
      <c r="H14" s="387" t="s">
        <v>972</v>
      </c>
      <c r="I14" s="566"/>
      <c r="J14" s="566"/>
      <c r="K14" s="566"/>
      <c r="L14" s="566"/>
      <c r="M14" s="566"/>
      <c r="N14" s="566"/>
      <c r="O14" s="566"/>
      <c r="P14" s="566"/>
      <c r="Q14" s="566"/>
      <c r="R14" s="566"/>
      <c r="S14" s="567"/>
      <c r="T14" s="567"/>
      <c r="U14" s="567"/>
      <c r="V14" s="567"/>
      <c r="W14" s="567"/>
      <c r="X14" s="567"/>
      <c r="Y14" s="567"/>
      <c r="Z14" s="567"/>
      <c r="AA14" s="567"/>
      <c r="AB14" s="567"/>
      <c r="AC14" s="567"/>
      <c r="AD14" s="568"/>
    </row>
    <row r="15" spans="2:30" s="243" customFormat="1" ht="17.25" customHeight="1" x14ac:dyDescent="0.4"/>
    <row r="16" spans="2:30" s="243" customFormat="1" ht="17.25" customHeight="1" x14ac:dyDescent="0.4">
      <c r="B16" s="243" t="s">
        <v>973</v>
      </c>
    </row>
    <row r="17" spans="2:30" s="243" customFormat="1" ht="17.25" customHeight="1" x14ac:dyDescent="0.4">
      <c r="B17" s="243" t="s">
        <v>974</v>
      </c>
      <c r="AC17" s="394"/>
      <c r="AD17" s="394"/>
    </row>
    <row r="18" spans="2:30" s="243" customFormat="1" ht="17.25" customHeight="1" x14ac:dyDescent="0.4"/>
    <row r="19" spans="2:30" s="243" customFormat="1" ht="17.25" customHeight="1" x14ac:dyDescent="0.4">
      <c r="B19" s="934" t="s">
        <v>975</v>
      </c>
      <c r="C19" s="931"/>
      <c r="D19" s="931"/>
      <c r="E19" s="931"/>
      <c r="F19" s="935"/>
      <c r="G19" s="544"/>
      <c r="H19" s="535"/>
      <c r="I19" s="535"/>
      <c r="J19" s="535"/>
      <c r="K19" s="535"/>
      <c r="L19" s="535"/>
      <c r="M19" s="535"/>
      <c r="N19" s="535"/>
      <c r="O19" s="535"/>
      <c r="P19" s="535"/>
      <c r="Q19" s="535"/>
      <c r="R19" s="535"/>
      <c r="S19" s="535"/>
      <c r="T19" s="535"/>
      <c r="U19" s="535"/>
      <c r="V19" s="535"/>
      <c r="W19" s="535"/>
      <c r="X19" s="535"/>
      <c r="Y19" s="535"/>
      <c r="Z19" s="544"/>
      <c r="AA19" s="535"/>
      <c r="AB19" s="535"/>
      <c r="AC19" s="537"/>
      <c r="AD19" s="545"/>
    </row>
    <row r="20" spans="2:30" s="243" customFormat="1" ht="17.25" customHeight="1" x14ac:dyDescent="0.4">
      <c r="B20" s="1153"/>
      <c r="C20" s="1142"/>
      <c r="D20" s="1142"/>
      <c r="E20" s="1142"/>
      <c r="F20" s="1154"/>
      <c r="G20" s="391"/>
      <c r="H20" s="243" t="s">
        <v>976</v>
      </c>
      <c r="Z20" s="391"/>
      <c r="AA20" s="569" t="s">
        <v>898</v>
      </c>
      <c r="AB20" s="569" t="s">
        <v>308</v>
      </c>
      <c r="AC20" s="569" t="s">
        <v>899</v>
      </c>
      <c r="AD20" s="570"/>
    </row>
    <row r="21" spans="2:30" s="243" customFormat="1" ht="17.25" customHeight="1" x14ac:dyDescent="0.4">
      <c r="B21" s="1153"/>
      <c r="C21" s="1142"/>
      <c r="D21" s="1142"/>
      <c r="E21" s="1142"/>
      <c r="F21" s="1154"/>
      <c r="G21" s="391"/>
      <c r="I21" s="571" t="s">
        <v>977</v>
      </c>
      <c r="J21" s="1161" t="s">
        <v>978</v>
      </c>
      <c r="K21" s="1162"/>
      <c r="L21" s="1162"/>
      <c r="M21" s="1162"/>
      <c r="N21" s="1162"/>
      <c r="O21" s="1162"/>
      <c r="P21" s="1162"/>
      <c r="Q21" s="1162"/>
      <c r="R21" s="1162"/>
      <c r="S21" s="1162"/>
      <c r="T21" s="1162"/>
      <c r="U21" s="904"/>
      <c r="V21" s="905"/>
      <c r="W21" s="534" t="s">
        <v>826</v>
      </c>
      <c r="Z21" s="391"/>
      <c r="AA21" s="555"/>
      <c r="AB21" s="345"/>
      <c r="AC21" s="555"/>
      <c r="AD21" s="550"/>
    </row>
    <row r="22" spans="2:30" s="243" customFormat="1" ht="17.25" customHeight="1" x14ac:dyDescent="0.4">
      <c r="B22" s="1153"/>
      <c r="C22" s="1142"/>
      <c r="D22" s="1142"/>
      <c r="E22" s="1142"/>
      <c r="F22" s="1154"/>
      <c r="G22" s="391"/>
      <c r="I22" s="572" t="s">
        <v>979</v>
      </c>
      <c r="J22" s="573" t="s">
        <v>980</v>
      </c>
      <c r="K22" s="387"/>
      <c r="L22" s="387"/>
      <c r="M22" s="387"/>
      <c r="N22" s="387"/>
      <c r="O22" s="387"/>
      <c r="P22" s="387"/>
      <c r="Q22" s="387"/>
      <c r="R22" s="387"/>
      <c r="S22" s="387"/>
      <c r="T22" s="387"/>
      <c r="U22" s="974"/>
      <c r="V22" s="975"/>
      <c r="W22" s="388" t="s">
        <v>826</v>
      </c>
      <c r="Y22" s="574"/>
      <c r="Z22" s="395"/>
      <c r="AA22" s="345" t="s">
        <v>425</v>
      </c>
      <c r="AB22" s="345" t="s">
        <v>308</v>
      </c>
      <c r="AC22" s="345" t="s">
        <v>425</v>
      </c>
      <c r="AD22" s="550"/>
    </row>
    <row r="23" spans="2:30" s="243" customFormat="1" ht="17.25" customHeight="1" x14ac:dyDescent="0.4">
      <c r="B23" s="1153"/>
      <c r="C23" s="1142"/>
      <c r="D23" s="1142"/>
      <c r="E23" s="1142"/>
      <c r="F23" s="1154"/>
      <c r="G23" s="391"/>
      <c r="H23" s="243" t="s">
        <v>981</v>
      </c>
      <c r="U23" s="345"/>
      <c r="V23" s="345"/>
      <c r="Z23" s="391"/>
      <c r="AC23" s="394"/>
      <c r="AD23" s="550"/>
    </row>
    <row r="24" spans="2:30" s="243" customFormat="1" ht="17.25" customHeight="1" x14ac:dyDescent="0.4">
      <c r="B24" s="1153"/>
      <c r="C24" s="1142"/>
      <c r="D24" s="1142"/>
      <c r="E24" s="1142"/>
      <c r="F24" s="1154"/>
      <c r="G24" s="391"/>
      <c r="H24" s="243" t="s">
        <v>982</v>
      </c>
      <c r="T24" s="574"/>
      <c r="U24" s="575"/>
      <c r="V24" s="345"/>
      <c r="Z24" s="391"/>
      <c r="AC24" s="394"/>
      <c r="AD24" s="550"/>
    </row>
    <row r="25" spans="2:30" s="243" customFormat="1" ht="25.5" customHeight="1" x14ac:dyDescent="0.4">
      <c r="B25" s="1153"/>
      <c r="C25" s="1142"/>
      <c r="D25" s="1142"/>
      <c r="E25" s="1142"/>
      <c r="F25" s="1154"/>
      <c r="G25" s="391"/>
      <c r="I25" s="571" t="s">
        <v>983</v>
      </c>
      <c r="J25" s="1162" t="s">
        <v>984</v>
      </c>
      <c r="K25" s="1162"/>
      <c r="L25" s="1162"/>
      <c r="M25" s="1162"/>
      <c r="N25" s="1162"/>
      <c r="O25" s="1162"/>
      <c r="P25" s="1162"/>
      <c r="Q25" s="1162"/>
      <c r="R25" s="1162"/>
      <c r="S25" s="1162"/>
      <c r="T25" s="1162"/>
      <c r="U25" s="904"/>
      <c r="V25" s="905"/>
      <c r="W25" s="534" t="s">
        <v>826</v>
      </c>
      <c r="Y25" s="574"/>
      <c r="Z25" s="395"/>
      <c r="AA25" s="345" t="s">
        <v>425</v>
      </c>
      <c r="AB25" s="345" t="s">
        <v>308</v>
      </c>
      <c r="AC25" s="345" t="s">
        <v>425</v>
      </c>
      <c r="AD25" s="550"/>
    </row>
    <row r="26" spans="2:30" s="243" customFormat="1" ht="17.25" customHeight="1" x14ac:dyDescent="0.4">
      <c r="B26" s="1155"/>
      <c r="C26" s="1156"/>
      <c r="D26" s="1156"/>
      <c r="E26" s="1156"/>
      <c r="F26" s="1157"/>
      <c r="G26" s="390"/>
      <c r="H26" s="387"/>
      <c r="I26" s="387"/>
      <c r="J26" s="387"/>
      <c r="K26" s="387"/>
      <c r="L26" s="387"/>
      <c r="M26" s="387"/>
      <c r="N26" s="387"/>
      <c r="O26" s="387"/>
      <c r="P26" s="387"/>
      <c r="Q26" s="387"/>
      <c r="R26" s="387"/>
      <c r="S26" s="387"/>
      <c r="T26" s="576"/>
      <c r="U26" s="576"/>
      <c r="V26" s="387"/>
      <c r="W26" s="387"/>
      <c r="X26" s="387"/>
      <c r="Y26" s="387"/>
      <c r="Z26" s="390"/>
      <c r="AA26" s="387"/>
      <c r="AB26" s="387"/>
      <c r="AC26" s="566"/>
      <c r="AD26" s="577"/>
    </row>
    <row r="27" spans="2:30" s="243" customFormat="1" ht="17.25" customHeight="1" x14ac:dyDescent="0.4">
      <c r="B27" s="578"/>
      <c r="C27" s="579"/>
      <c r="D27" s="579"/>
      <c r="E27" s="579"/>
      <c r="F27" s="580"/>
      <c r="G27" s="544"/>
      <c r="H27" s="535"/>
      <c r="I27" s="535"/>
      <c r="J27" s="535"/>
      <c r="K27" s="535"/>
      <c r="L27" s="535"/>
      <c r="M27" s="535"/>
      <c r="N27" s="535"/>
      <c r="O27" s="535"/>
      <c r="P27" s="535"/>
      <c r="Q27" s="535"/>
      <c r="R27" s="535"/>
      <c r="S27" s="535"/>
      <c r="T27" s="581"/>
      <c r="U27" s="581"/>
      <c r="V27" s="535"/>
      <c r="W27" s="535"/>
      <c r="X27" s="535"/>
      <c r="Y27" s="535"/>
      <c r="Z27" s="535"/>
      <c r="AA27" s="535"/>
      <c r="AB27" s="535"/>
      <c r="AC27" s="537"/>
      <c r="AD27" s="545"/>
    </row>
    <row r="28" spans="2:30" s="243" customFormat="1" ht="17.25" customHeight="1" x14ac:dyDescent="0.4">
      <c r="B28" s="1153" t="s">
        <v>985</v>
      </c>
      <c r="C28" s="1142"/>
      <c r="D28" s="1142"/>
      <c r="E28" s="1142"/>
      <c r="F28" s="1154"/>
      <c r="G28" s="582" t="s">
        <v>986</v>
      </c>
      <c r="T28" s="574"/>
      <c r="U28" s="574"/>
      <c r="AC28" s="394"/>
      <c r="AD28" s="550"/>
    </row>
    <row r="29" spans="2:30" s="243" customFormat="1" ht="24" customHeight="1" x14ac:dyDescent="0.4">
      <c r="B29" s="1153"/>
      <c r="C29" s="1142"/>
      <c r="D29" s="1142"/>
      <c r="E29" s="1142"/>
      <c r="F29" s="1154"/>
      <c r="G29" s="1165"/>
      <c r="H29" s="1166"/>
      <c r="I29" s="1166"/>
      <c r="J29" s="1166"/>
      <c r="K29" s="1166"/>
      <c r="L29" s="1166"/>
      <c r="M29" s="1166"/>
      <c r="N29" s="1166"/>
      <c r="O29" s="1166"/>
      <c r="P29" s="1166"/>
      <c r="Q29" s="1166"/>
      <c r="R29" s="1166"/>
      <c r="S29" s="1166"/>
      <c r="T29" s="1166"/>
      <c r="U29" s="1166"/>
      <c r="V29" s="1166"/>
      <c r="W29" s="1166"/>
      <c r="X29" s="1166"/>
      <c r="Y29" s="1166"/>
      <c r="Z29" s="1166"/>
      <c r="AA29" s="1166"/>
      <c r="AB29" s="1166"/>
      <c r="AC29" s="1166"/>
      <c r="AD29" s="1167"/>
    </row>
    <row r="30" spans="2:30" s="243" customFormat="1" ht="17.25" customHeight="1" x14ac:dyDescent="0.4">
      <c r="B30" s="583"/>
      <c r="C30" s="584"/>
      <c r="D30" s="584"/>
      <c r="E30" s="584"/>
      <c r="F30" s="585"/>
      <c r="G30" s="390"/>
      <c r="H30" s="387"/>
      <c r="I30" s="387"/>
      <c r="J30" s="387"/>
      <c r="K30" s="387"/>
      <c r="L30" s="387"/>
      <c r="M30" s="387"/>
      <c r="N30" s="387"/>
      <c r="O30" s="387"/>
      <c r="P30" s="387"/>
      <c r="Q30" s="387"/>
      <c r="R30" s="387"/>
      <c r="S30" s="387"/>
      <c r="T30" s="576"/>
      <c r="U30" s="576"/>
      <c r="V30" s="387"/>
      <c r="W30" s="387"/>
      <c r="X30" s="387"/>
      <c r="Y30" s="387"/>
      <c r="Z30" s="387"/>
      <c r="AA30" s="387"/>
      <c r="AB30" s="387"/>
      <c r="AC30" s="566"/>
      <c r="AD30" s="577"/>
    </row>
    <row r="31" spans="2:30" s="243" customFormat="1" ht="17.25" customHeight="1" x14ac:dyDescent="0.4">
      <c r="B31" s="586"/>
      <c r="C31" s="586"/>
      <c r="D31" s="586"/>
      <c r="E31" s="586"/>
      <c r="F31" s="586"/>
      <c r="T31" s="574"/>
      <c r="U31" s="574"/>
    </row>
    <row r="32" spans="2:30" s="243" customFormat="1" ht="17.25" customHeight="1" x14ac:dyDescent="0.4">
      <c r="B32" s="243" t="s">
        <v>987</v>
      </c>
      <c r="C32" s="586"/>
      <c r="D32" s="586"/>
      <c r="E32" s="586"/>
      <c r="F32" s="586"/>
      <c r="T32" s="574"/>
      <c r="U32" s="574"/>
    </row>
    <row r="33" spans="1:31" s="243" customFormat="1" ht="17.25" customHeight="1" x14ac:dyDescent="0.4">
      <c r="B33" s="586"/>
      <c r="C33" s="586"/>
      <c r="D33" s="586"/>
      <c r="E33" s="586"/>
      <c r="F33" s="586"/>
      <c r="T33" s="574"/>
      <c r="U33" s="574"/>
    </row>
    <row r="34" spans="1:31" s="243" customFormat="1" ht="17.25" customHeight="1" x14ac:dyDescent="0.4">
      <c r="B34" s="934" t="s">
        <v>975</v>
      </c>
      <c r="C34" s="931"/>
      <c r="D34" s="931"/>
      <c r="E34" s="931"/>
      <c r="F34" s="935"/>
      <c r="G34" s="544"/>
      <c r="H34" s="535"/>
      <c r="I34" s="535"/>
      <c r="J34" s="535"/>
      <c r="K34" s="535"/>
      <c r="L34" s="535"/>
      <c r="M34" s="535"/>
      <c r="N34" s="535"/>
      <c r="O34" s="535"/>
      <c r="P34" s="535"/>
      <c r="Q34" s="535"/>
      <c r="R34" s="535"/>
      <c r="S34" s="535"/>
      <c r="T34" s="535"/>
      <c r="U34" s="535"/>
      <c r="V34" s="535"/>
      <c r="W34" s="535"/>
      <c r="X34" s="535"/>
      <c r="Y34" s="535"/>
      <c r="Z34" s="544"/>
      <c r="AA34" s="535"/>
      <c r="AB34" s="535"/>
      <c r="AC34" s="537"/>
      <c r="AD34" s="545"/>
    </row>
    <row r="35" spans="1:31" s="243" customFormat="1" ht="17.25" customHeight="1" x14ac:dyDescent="0.4">
      <c r="B35" s="1153"/>
      <c r="C35" s="1142"/>
      <c r="D35" s="1142"/>
      <c r="E35" s="1142"/>
      <c r="F35" s="1154"/>
      <c r="G35" s="391"/>
      <c r="H35" s="243" t="s">
        <v>988</v>
      </c>
      <c r="Z35" s="391"/>
      <c r="AA35" s="569" t="s">
        <v>898</v>
      </c>
      <c r="AB35" s="569" t="s">
        <v>308</v>
      </c>
      <c r="AC35" s="569" t="s">
        <v>899</v>
      </c>
      <c r="AD35" s="570"/>
    </row>
    <row r="36" spans="1:31" s="243" customFormat="1" ht="17.25" customHeight="1" x14ac:dyDescent="0.4">
      <c r="B36" s="1153"/>
      <c r="C36" s="1142"/>
      <c r="D36" s="1142"/>
      <c r="E36" s="1142"/>
      <c r="F36" s="1154"/>
      <c r="G36" s="391"/>
      <c r="I36" s="571" t="s">
        <v>977</v>
      </c>
      <c r="J36" s="1161" t="s">
        <v>978</v>
      </c>
      <c r="K36" s="1162"/>
      <c r="L36" s="1162"/>
      <c r="M36" s="1162"/>
      <c r="N36" s="1162"/>
      <c r="O36" s="1162"/>
      <c r="P36" s="1162"/>
      <c r="Q36" s="1162"/>
      <c r="R36" s="1162"/>
      <c r="S36" s="1162"/>
      <c r="T36" s="1162"/>
      <c r="U36" s="1160"/>
      <c r="V36" s="904"/>
      <c r="W36" s="534" t="s">
        <v>826</v>
      </c>
      <c r="Z36" s="391"/>
      <c r="AA36" s="555"/>
      <c r="AB36" s="345"/>
      <c r="AC36" s="555"/>
      <c r="AD36" s="550"/>
    </row>
    <row r="37" spans="1:31" s="243" customFormat="1" ht="17.25" customHeight="1" x14ac:dyDescent="0.4">
      <c r="B37" s="1153"/>
      <c r="C37" s="1142"/>
      <c r="D37" s="1142"/>
      <c r="E37" s="1142"/>
      <c r="F37" s="1154"/>
      <c r="G37" s="391"/>
      <c r="I37" s="572" t="s">
        <v>979</v>
      </c>
      <c r="J37" s="573" t="s">
        <v>980</v>
      </c>
      <c r="K37" s="387"/>
      <c r="L37" s="387"/>
      <c r="M37" s="387"/>
      <c r="N37" s="387"/>
      <c r="O37" s="387"/>
      <c r="P37" s="387"/>
      <c r="Q37" s="387"/>
      <c r="R37" s="387"/>
      <c r="S37" s="387"/>
      <c r="T37" s="387"/>
      <c r="U37" s="1160"/>
      <c r="V37" s="904"/>
      <c r="W37" s="388" t="s">
        <v>826</v>
      </c>
      <c r="Y37" s="574"/>
      <c r="Z37" s="395"/>
      <c r="AA37" s="345" t="s">
        <v>425</v>
      </c>
      <c r="AB37" s="345" t="s">
        <v>308</v>
      </c>
      <c r="AC37" s="345" t="s">
        <v>425</v>
      </c>
      <c r="AD37" s="550"/>
    </row>
    <row r="38" spans="1:31" s="243" customFormat="1" ht="17.25" customHeight="1" x14ac:dyDescent="0.4">
      <c r="A38" s="392"/>
      <c r="B38" s="1155"/>
      <c r="C38" s="1156"/>
      <c r="D38" s="1156"/>
      <c r="E38" s="1156"/>
      <c r="F38" s="1157"/>
      <c r="G38" s="390"/>
      <c r="H38" s="387"/>
      <c r="I38" s="387"/>
      <c r="J38" s="387"/>
      <c r="K38" s="387"/>
      <c r="L38" s="387"/>
      <c r="M38" s="387"/>
      <c r="N38" s="387"/>
      <c r="O38" s="387"/>
      <c r="P38" s="387"/>
      <c r="Q38" s="387"/>
      <c r="R38" s="387"/>
      <c r="S38" s="387"/>
      <c r="T38" s="576"/>
      <c r="U38" s="576"/>
      <c r="V38" s="387"/>
      <c r="W38" s="387"/>
      <c r="X38" s="387"/>
      <c r="Y38" s="387"/>
      <c r="Z38" s="390"/>
      <c r="AA38" s="387"/>
      <c r="AB38" s="387"/>
      <c r="AC38" s="566"/>
      <c r="AD38" s="577"/>
      <c r="AE38" s="391"/>
    </row>
    <row r="39" spans="1:31" s="243" customFormat="1" ht="17.25" customHeight="1" x14ac:dyDescent="0.4">
      <c r="B39" s="586"/>
      <c r="C39" s="579"/>
      <c r="D39" s="586"/>
      <c r="E39" s="586"/>
      <c r="F39" s="586"/>
      <c r="T39" s="574"/>
      <c r="U39" s="574"/>
    </row>
    <row r="40" spans="1:31" s="243" customFormat="1" ht="17.25" customHeight="1" x14ac:dyDescent="0.4">
      <c r="B40" s="243" t="s">
        <v>989</v>
      </c>
      <c r="C40" s="586"/>
      <c r="D40" s="586"/>
      <c r="E40" s="586"/>
      <c r="F40" s="586"/>
      <c r="T40" s="574"/>
      <c r="U40" s="574"/>
    </row>
    <row r="41" spans="1:31" s="243" customFormat="1" ht="17.25" customHeight="1" x14ac:dyDescent="0.4">
      <c r="B41" s="556" t="s">
        <v>990</v>
      </c>
      <c r="C41" s="586"/>
      <c r="D41" s="586"/>
      <c r="E41" s="586"/>
      <c r="F41" s="586"/>
      <c r="T41" s="574"/>
      <c r="U41" s="574"/>
    </row>
    <row r="42" spans="1:31" s="243" customFormat="1" ht="17.25" customHeight="1" x14ac:dyDescent="0.4">
      <c r="B42" s="934" t="s">
        <v>975</v>
      </c>
      <c r="C42" s="931"/>
      <c r="D42" s="931"/>
      <c r="E42" s="931"/>
      <c r="F42" s="935"/>
      <c r="G42" s="544"/>
      <c r="H42" s="535"/>
      <c r="I42" s="535"/>
      <c r="J42" s="535"/>
      <c r="K42" s="535"/>
      <c r="L42" s="535"/>
      <c r="M42" s="535"/>
      <c r="N42" s="535"/>
      <c r="O42" s="535"/>
      <c r="P42" s="535"/>
      <c r="Q42" s="535"/>
      <c r="R42" s="535"/>
      <c r="S42" s="535"/>
      <c r="T42" s="535"/>
      <c r="U42" s="535"/>
      <c r="V42" s="535"/>
      <c r="W42" s="535"/>
      <c r="X42" s="535"/>
      <c r="Y42" s="535"/>
      <c r="Z42" s="544"/>
      <c r="AA42" s="535"/>
      <c r="AB42" s="535"/>
      <c r="AC42" s="537"/>
      <c r="AD42" s="545"/>
    </row>
    <row r="43" spans="1:31" s="243" customFormat="1" ht="17.25" customHeight="1" x14ac:dyDescent="0.4">
      <c r="B43" s="1153"/>
      <c r="C43" s="1142"/>
      <c r="D43" s="1142"/>
      <c r="E43" s="1142"/>
      <c r="F43" s="1154"/>
      <c r="G43" s="391"/>
      <c r="H43" s="243" t="s">
        <v>991</v>
      </c>
      <c r="Z43" s="391"/>
      <c r="AA43" s="569" t="s">
        <v>898</v>
      </c>
      <c r="AB43" s="569" t="s">
        <v>308</v>
      </c>
      <c r="AC43" s="569" t="s">
        <v>899</v>
      </c>
      <c r="AD43" s="570"/>
    </row>
    <row r="44" spans="1:31" s="243" customFormat="1" ht="17.25" customHeight="1" x14ac:dyDescent="0.4">
      <c r="B44" s="1153"/>
      <c r="C44" s="1142"/>
      <c r="D44" s="1142"/>
      <c r="E44" s="1142"/>
      <c r="F44" s="1154"/>
      <c r="G44" s="391"/>
      <c r="I44" s="571" t="s">
        <v>977</v>
      </c>
      <c r="J44" s="1161" t="s">
        <v>978</v>
      </c>
      <c r="K44" s="1162"/>
      <c r="L44" s="1162"/>
      <c r="M44" s="1162"/>
      <c r="N44" s="1162"/>
      <c r="O44" s="1162"/>
      <c r="P44" s="1162"/>
      <c r="Q44" s="1162"/>
      <c r="R44" s="1162"/>
      <c r="S44" s="1162"/>
      <c r="T44" s="1162"/>
      <c r="U44" s="1160"/>
      <c r="V44" s="904"/>
      <c r="W44" s="534" t="s">
        <v>826</v>
      </c>
      <c r="Z44" s="391"/>
      <c r="AA44" s="555"/>
      <c r="AB44" s="345"/>
      <c r="AC44" s="555"/>
      <c r="AD44" s="550"/>
    </row>
    <row r="45" spans="1:31" s="243" customFormat="1" ht="17.25" customHeight="1" x14ac:dyDescent="0.4">
      <c r="B45" s="1153"/>
      <c r="C45" s="1142"/>
      <c r="D45" s="1142"/>
      <c r="E45" s="1142"/>
      <c r="F45" s="1154"/>
      <c r="G45" s="391"/>
      <c r="I45" s="572" t="s">
        <v>979</v>
      </c>
      <c r="J45" s="573" t="s">
        <v>980</v>
      </c>
      <c r="K45" s="387"/>
      <c r="L45" s="387"/>
      <c r="M45" s="387"/>
      <c r="N45" s="387"/>
      <c r="O45" s="387"/>
      <c r="P45" s="387"/>
      <c r="Q45" s="387"/>
      <c r="R45" s="387"/>
      <c r="S45" s="387"/>
      <c r="T45" s="387"/>
      <c r="U45" s="1160"/>
      <c r="V45" s="904"/>
      <c r="W45" s="388" t="s">
        <v>826</v>
      </c>
      <c r="Y45" s="574"/>
      <c r="Z45" s="395"/>
      <c r="AA45" s="345" t="s">
        <v>425</v>
      </c>
      <c r="AB45" s="345" t="s">
        <v>308</v>
      </c>
      <c r="AC45" s="345" t="s">
        <v>425</v>
      </c>
      <c r="AD45" s="550"/>
    </row>
    <row r="46" spans="1:31" s="243" customFormat="1" ht="17.25" customHeight="1" x14ac:dyDescent="0.4">
      <c r="B46" s="1155"/>
      <c r="C46" s="1156"/>
      <c r="D46" s="1156"/>
      <c r="E46" s="1156"/>
      <c r="F46" s="1157"/>
      <c r="G46" s="390"/>
      <c r="H46" s="387"/>
      <c r="I46" s="387"/>
      <c r="J46" s="387"/>
      <c r="K46" s="387"/>
      <c r="L46" s="387"/>
      <c r="M46" s="387"/>
      <c r="N46" s="387"/>
      <c r="O46" s="387"/>
      <c r="P46" s="387"/>
      <c r="Q46" s="387"/>
      <c r="R46" s="387"/>
      <c r="S46" s="387"/>
      <c r="T46" s="576"/>
      <c r="U46" s="576"/>
      <c r="V46" s="387"/>
      <c r="W46" s="387"/>
      <c r="X46" s="387"/>
      <c r="Y46" s="387"/>
      <c r="Z46" s="390"/>
      <c r="AA46" s="387"/>
      <c r="AB46" s="387"/>
      <c r="AC46" s="566"/>
      <c r="AD46" s="577"/>
    </row>
    <row r="47" spans="1:31" s="243" customFormat="1" ht="17.25" customHeight="1" x14ac:dyDescent="0.4">
      <c r="B47" s="934" t="s">
        <v>992</v>
      </c>
      <c r="C47" s="931"/>
      <c r="D47" s="931"/>
      <c r="E47" s="931"/>
      <c r="F47" s="935"/>
      <c r="G47" s="544"/>
      <c r="H47" s="535"/>
      <c r="I47" s="535"/>
      <c r="J47" s="535"/>
      <c r="K47" s="535"/>
      <c r="L47" s="535"/>
      <c r="M47" s="535"/>
      <c r="N47" s="535"/>
      <c r="O47" s="535"/>
      <c r="P47" s="535"/>
      <c r="Q47" s="535"/>
      <c r="R47" s="535"/>
      <c r="S47" s="535"/>
      <c r="T47" s="535"/>
      <c r="U47" s="535"/>
      <c r="V47" s="535"/>
      <c r="W47" s="535"/>
      <c r="X47" s="535"/>
      <c r="Y47" s="535"/>
      <c r="Z47" s="544"/>
      <c r="AA47" s="535"/>
      <c r="AB47" s="535"/>
      <c r="AC47" s="537"/>
      <c r="AD47" s="545"/>
    </row>
    <row r="48" spans="1:31" s="243" customFormat="1" ht="17.25" customHeight="1" x14ac:dyDescent="0.4">
      <c r="B48" s="1153"/>
      <c r="C48" s="1142"/>
      <c r="D48" s="1142"/>
      <c r="E48" s="1142"/>
      <c r="F48" s="1154"/>
      <c r="G48" s="391"/>
      <c r="H48" s="243" t="s">
        <v>993</v>
      </c>
      <c r="Z48" s="391"/>
      <c r="AA48" s="569" t="s">
        <v>898</v>
      </c>
      <c r="AB48" s="569" t="s">
        <v>308</v>
      </c>
      <c r="AC48" s="569" t="s">
        <v>899</v>
      </c>
      <c r="AD48" s="570"/>
    </row>
    <row r="49" spans="2:30" s="243" customFormat="1" ht="17.25" customHeight="1" x14ac:dyDescent="0.4">
      <c r="B49" s="1153"/>
      <c r="C49" s="1142"/>
      <c r="D49" s="1142"/>
      <c r="E49" s="1142"/>
      <c r="F49" s="1154"/>
      <c r="G49" s="391"/>
      <c r="I49" s="571" t="s">
        <v>977</v>
      </c>
      <c r="J49" s="1158" t="s">
        <v>994</v>
      </c>
      <c r="K49" s="1159"/>
      <c r="L49" s="1159"/>
      <c r="M49" s="1159"/>
      <c r="N49" s="1159"/>
      <c r="O49" s="1159"/>
      <c r="P49" s="1159"/>
      <c r="Q49" s="1159"/>
      <c r="R49" s="1159"/>
      <c r="S49" s="1159"/>
      <c r="T49" s="1159"/>
      <c r="U49" s="1160"/>
      <c r="V49" s="904"/>
      <c r="W49" s="534" t="s">
        <v>826</v>
      </c>
      <c r="Z49" s="391"/>
      <c r="AA49" s="555"/>
      <c r="AB49" s="345"/>
      <c r="AC49" s="555"/>
      <c r="AD49" s="550"/>
    </row>
    <row r="50" spans="2:30" s="243" customFormat="1" ht="17.25" customHeight="1" x14ac:dyDescent="0.4">
      <c r="B50" s="1153"/>
      <c r="C50" s="1142"/>
      <c r="D50" s="1142"/>
      <c r="E50" s="1142"/>
      <c r="F50" s="1154"/>
      <c r="G50" s="391"/>
      <c r="I50" s="572" t="s">
        <v>979</v>
      </c>
      <c r="J50" s="1161" t="s">
        <v>995</v>
      </c>
      <c r="K50" s="1162"/>
      <c r="L50" s="1162"/>
      <c r="M50" s="1162"/>
      <c r="N50" s="1162"/>
      <c r="O50" s="1162"/>
      <c r="P50" s="1162"/>
      <c r="Q50" s="1162"/>
      <c r="R50" s="1162"/>
      <c r="S50" s="1162"/>
      <c r="T50" s="1162"/>
      <c r="U50" s="1160"/>
      <c r="V50" s="904"/>
      <c r="W50" s="388" t="s">
        <v>826</v>
      </c>
      <c r="Y50" s="574"/>
      <c r="Z50" s="395"/>
      <c r="AA50" s="345" t="s">
        <v>425</v>
      </c>
      <c r="AB50" s="345" t="s">
        <v>308</v>
      </c>
      <c r="AC50" s="345" t="s">
        <v>425</v>
      </c>
      <c r="AD50" s="550"/>
    </row>
    <row r="51" spans="2:30" s="243" customFormat="1" ht="17.25" customHeight="1" x14ac:dyDescent="0.4">
      <c r="B51" s="1155"/>
      <c r="C51" s="1156"/>
      <c r="D51" s="1156"/>
      <c r="E51" s="1156"/>
      <c r="F51" s="1157"/>
      <c r="G51" s="390"/>
      <c r="H51" s="387"/>
      <c r="I51" s="387"/>
      <c r="J51" s="387"/>
      <c r="K51" s="387"/>
      <c r="L51" s="387"/>
      <c r="M51" s="387"/>
      <c r="N51" s="387"/>
      <c r="O51" s="387"/>
      <c r="P51" s="387"/>
      <c r="Q51" s="387"/>
      <c r="R51" s="387"/>
      <c r="S51" s="387"/>
      <c r="T51" s="576"/>
      <c r="U51" s="576"/>
      <c r="V51" s="387"/>
      <c r="W51" s="387"/>
      <c r="X51" s="387"/>
      <c r="Y51" s="387"/>
      <c r="Z51" s="390"/>
      <c r="AA51" s="387"/>
      <c r="AB51" s="387"/>
      <c r="AC51" s="566"/>
      <c r="AD51" s="577"/>
    </row>
    <row r="52" spans="2:30" s="243" customFormat="1" ht="17.25" customHeight="1" x14ac:dyDescent="0.4">
      <c r="B52" s="934" t="s">
        <v>996</v>
      </c>
      <c r="C52" s="931"/>
      <c r="D52" s="931"/>
      <c r="E52" s="931"/>
      <c r="F52" s="935"/>
      <c r="G52" s="544"/>
      <c r="H52" s="535"/>
      <c r="I52" s="535"/>
      <c r="J52" s="535"/>
      <c r="K52" s="535"/>
      <c r="L52" s="535"/>
      <c r="M52" s="535"/>
      <c r="N52" s="535"/>
      <c r="O52" s="535"/>
      <c r="P52" s="535"/>
      <c r="Q52" s="535"/>
      <c r="R52" s="535"/>
      <c r="S52" s="535"/>
      <c r="T52" s="535"/>
      <c r="U52" s="535"/>
      <c r="V52" s="535"/>
      <c r="W52" s="535"/>
      <c r="X52" s="535"/>
      <c r="Y52" s="535"/>
      <c r="Z52" s="544"/>
      <c r="AA52" s="535"/>
      <c r="AB52" s="535"/>
      <c r="AC52" s="537"/>
      <c r="AD52" s="545"/>
    </row>
    <row r="53" spans="2:30" s="243" customFormat="1" ht="17.25" customHeight="1" x14ac:dyDescent="0.4">
      <c r="B53" s="1153"/>
      <c r="C53" s="1142"/>
      <c r="D53" s="1142"/>
      <c r="E53" s="1142"/>
      <c r="F53" s="1154"/>
      <c r="G53" s="391"/>
      <c r="H53" s="243" t="s">
        <v>997</v>
      </c>
      <c r="Z53" s="391"/>
      <c r="AA53" s="569" t="s">
        <v>898</v>
      </c>
      <c r="AB53" s="569" t="s">
        <v>308</v>
      </c>
      <c r="AC53" s="569" t="s">
        <v>899</v>
      </c>
      <c r="AD53" s="570"/>
    </row>
    <row r="54" spans="2:30" s="243" customFormat="1" ht="25.5" customHeight="1" x14ac:dyDescent="0.4">
      <c r="B54" s="1153"/>
      <c r="C54" s="1142"/>
      <c r="D54" s="1142"/>
      <c r="E54" s="1142"/>
      <c r="F54" s="1154"/>
      <c r="G54" s="391"/>
      <c r="I54" s="571" t="s">
        <v>977</v>
      </c>
      <c r="J54" s="1158" t="s">
        <v>998</v>
      </c>
      <c r="K54" s="1159"/>
      <c r="L54" s="1159"/>
      <c r="M54" s="1159"/>
      <c r="N54" s="1159"/>
      <c r="O54" s="1159"/>
      <c r="P54" s="1159"/>
      <c r="Q54" s="1159"/>
      <c r="R54" s="1159"/>
      <c r="S54" s="1159"/>
      <c r="T54" s="1159"/>
      <c r="U54" s="1160"/>
      <c r="V54" s="904"/>
      <c r="W54" s="534" t="s">
        <v>826</v>
      </c>
      <c r="Z54" s="391"/>
      <c r="AA54" s="555"/>
      <c r="AB54" s="345"/>
      <c r="AC54" s="555"/>
      <c r="AD54" s="550"/>
    </row>
    <row r="55" spans="2:30" s="243" customFormat="1" ht="26.25" customHeight="1" x14ac:dyDescent="0.4">
      <c r="B55" s="1153"/>
      <c r="C55" s="1142"/>
      <c r="D55" s="1142"/>
      <c r="E55" s="1142"/>
      <c r="F55" s="1154"/>
      <c r="G55" s="391"/>
      <c r="I55" s="572" t="s">
        <v>979</v>
      </c>
      <c r="J55" s="1161" t="s">
        <v>999</v>
      </c>
      <c r="K55" s="1162"/>
      <c r="L55" s="1162"/>
      <c r="M55" s="1162"/>
      <c r="N55" s="1162"/>
      <c r="O55" s="1162"/>
      <c r="P55" s="1162"/>
      <c r="Q55" s="1162"/>
      <c r="R55" s="1162"/>
      <c r="S55" s="1162"/>
      <c r="T55" s="1162"/>
      <c r="U55" s="1160"/>
      <c r="V55" s="904"/>
      <c r="W55" s="388" t="s">
        <v>826</v>
      </c>
      <c r="Y55" s="574"/>
      <c r="Z55" s="395"/>
      <c r="AA55" s="345" t="s">
        <v>425</v>
      </c>
      <c r="AB55" s="345" t="s">
        <v>308</v>
      </c>
      <c r="AC55" s="345" t="s">
        <v>425</v>
      </c>
      <c r="AD55" s="550"/>
    </row>
    <row r="56" spans="2:30" s="243" customFormat="1" ht="17.25" customHeight="1" x14ac:dyDescent="0.4">
      <c r="B56" s="1155"/>
      <c r="C56" s="1156"/>
      <c r="D56" s="1156"/>
      <c r="E56" s="1156"/>
      <c r="F56" s="1157"/>
      <c r="G56" s="390"/>
      <c r="H56" s="387"/>
      <c r="I56" s="387"/>
      <c r="J56" s="387"/>
      <c r="K56" s="387"/>
      <c r="L56" s="387"/>
      <c r="M56" s="387"/>
      <c r="N56" s="387"/>
      <c r="O56" s="387"/>
      <c r="P56" s="387"/>
      <c r="Q56" s="387"/>
      <c r="R56" s="387"/>
      <c r="S56" s="387"/>
      <c r="T56" s="576"/>
      <c r="U56" s="576"/>
      <c r="V56" s="387"/>
      <c r="W56" s="387"/>
      <c r="X56" s="387"/>
      <c r="Y56" s="387"/>
      <c r="Z56" s="390"/>
      <c r="AA56" s="387"/>
      <c r="AB56" s="387"/>
      <c r="AC56" s="566"/>
      <c r="AD56" s="577"/>
    </row>
    <row r="57" spans="2:30" s="243" customFormat="1" ht="17.25" customHeight="1" x14ac:dyDescent="0.4">
      <c r="B57" s="586"/>
      <c r="C57" s="586"/>
      <c r="D57" s="586"/>
      <c r="E57" s="586"/>
      <c r="F57" s="586"/>
      <c r="T57" s="574"/>
      <c r="U57" s="574"/>
    </row>
    <row r="58" spans="2:30" s="243" customFormat="1" ht="17.25" customHeight="1" x14ac:dyDescent="0.4">
      <c r="B58" s="1163" t="s">
        <v>850</v>
      </c>
      <c r="C58" s="1164"/>
      <c r="D58" s="587" t="s">
        <v>1000</v>
      </c>
      <c r="E58" s="587"/>
      <c r="F58" s="587"/>
      <c r="G58" s="587"/>
      <c r="H58" s="587"/>
      <c r="I58" s="587"/>
      <c r="J58" s="587"/>
      <c r="K58" s="587"/>
      <c r="L58" s="587"/>
      <c r="M58" s="587"/>
      <c r="N58" s="587"/>
      <c r="O58" s="587"/>
      <c r="P58" s="587"/>
      <c r="Q58" s="587"/>
      <c r="R58" s="587"/>
      <c r="S58" s="587"/>
      <c r="T58" s="587"/>
      <c r="U58" s="587"/>
      <c r="V58" s="587"/>
      <c r="W58" s="587"/>
      <c r="X58" s="587"/>
      <c r="Y58" s="587"/>
      <c r="Z58" s="587"/>
      <c r="AA58" s="587"/>
      <c r="AB58" s="587"/>
      <c r="AC58" s="587"/>
      <c r="AD58" s="587"/>
    </row>
    <row r="59" spans="2:30" s="243" customFormat="1" ht="17.25" customHeight="1" x14ac:dyDescent="0.4">
      <c r="B59" s="1150"/>
      <c r="C59" s="1151"/>
      <c r="D59" s="1152"/>
      <c r="E59" s="1152"/>
      <c r="F59" s="1152"/>
      <c r="G59" s="1152"/>
      <c r="H59" s="1152"/>
      <c r="I59" s="1152"/>
      <c r="J59" s="1152"/>
      <c r="K59" s="1152"/>
      <c r="L59" s="1152"/>
      <c r="M59" s="1152"/>
      <c r="N59" s="1152"/>
      <c r="O59" s="1152"/>
      <c r="P59" s="1152"/>
      <c r="Q59" s="1152"/>
      <c r="R59" s="1152"/>
      <c r="S59" s="1152"/>
      <c r="T59" s="1152"/>
      <c r="U59" s="1152"/>
      <c r="V59" s="1152"/>
      <c r="W59" s="1152"/>
      <c r="X59" s="1152"/>
      <c r="Y59" s="1152"/>
      <c r="Z59" s="1152"/>
      <c r="AA59" s="1152"/>
      <c r="AB59" s="1152"/>
      <c r="AC59" s="1152"/>
      <c r="AD59" s="1152"/>
    </row>
    <row r="60" spans="2:30" s="243" customFormat="1" ht="17.25" customHeight="1" x14ac:dyDescent="0.4">
      <c r="B60" s="398"/>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row>
    <row r="61" spans="2:30" s="243" customFormat="1" ht="17.25" customHeight="1" x14ac:dyDescent="0.15">
      <c r="B61" s="401"/>
      <c r="C61" s="401"/>
      <c r="D61" s="401"/>
      <c r="E61" s="401"/>
      <c r="F61" s="401"/>
      <c r="G61" s="401"/>
      <c r="H61" s="401"/>
      <c r="I61" s="401"/>
      <c r="J61" s="401"/>
      <c r="K61" s="401"/>
      <c r="L61" s="401"/>
      <c r="M61" s="401"/>
      <c r="N61" s="401"/>
      <c r="O61" s="401"/>
      <c r="P61" s="401"/>
      <c r="Q61" s="401"/>
      <c r="R61" s="401"/>
      <c r="S61" s="401"/>
      <c r="T61" s="401"/>
      <c r="U61" s="401"/>
      <c r="V61" s="401"/>
      <c r="W61" s="401"/>
      <c r="X61" s="401"/>
      <c r="Y61" s="401"/>
      <c r="Z61" s="401"/>
      <c r="AA61" s="401"/>
      <c r="AB61" s="401"/>
      <c r="AC61" s="401"/>
      <c r="AD61" s="401"/>
    </row>
    <row r="62" spans="2:30" s="401" customFormat="1" ht="17.25" customHeight="1" x14ac:dyDescent="0.15"/>
    <row r="63" spans="2:30" ht="17.25" customHeight="1" x14ac:dyDescent="0.15">
      <c r="B63" s="401"/>
      <c r="C63" s="401"/>
      <c r="D63" s="401"/>
      <c r="E63" s="401"/>
      <c r="F63" s="401"/>
      <c r="G63" s="401"/>
      <c r="H63" s="401"/>
      <c r="I63" s="401"/>
      <c r="J63" s="401"/>
      <c r="K63" s="401"/>
      <c r="L63" s="401"/>
      <c r="M63" s="401"/>
      <c r="N63" s="401"/>
      <c r="O63" s="401"/>
      <c r="P63" s="401"/>
      <c r="Q63" s="401"/>
      <c r="R63" s="401"/>
      <c r="S63" s="401"/>
      <c r="T63" s="401"/>
      <c r="U63" s="401"/>
      <c r="V63" s="401"/>
      <c r="W63" s="401"/>
      <c r="X63" s="401"/>
      <c r="Y63" s="401"/>
      <c r="Z63" s="401"/>
      <c r="AA63" s="401"/>
      <c r="AB63" s="401"/>
      <c r="AC63" s="401"/>
      <c r="AD63" s="401"/>
    </row>
    <row r="64" spans="2:30" ht="17.25" customHeight="1" x14ac:dyDescent="0.15">
      <c r="B64" s="401"/>
      <c r="C64" s="401"/>
      <c r="D64" s="401"/>
      <c r="E64" s="401"/>
      <c r="F64" s="401"/>
      <c r="G64" s="401"/>
      <c r="H64" s="401"/>
      <c r="I64" s="401"/>
      <c r="J64" s="401"/>
      <c r="K64" s="401"/>
      <c r="L64" s="401"/>
      <c r="M64" s="401"/>
      <c r="N64" s="401"/>
      <c r="O64" s="401"/>
      <c r="P64" s="401"/>
      <c r="Q64" s="401"/>
      <c r="R64" s="401"/>
      <c r="S64" s="401"/>
      <c r="T64" s="401"/>
      <c r="U64" s="401"/>
      <c r="V64" s="401"/>
      <c r="W64" s="401"/>
      <c r="X64" s="401"/>
      <c r="Y64" s="401"/>
      <c r="Z64" s="401"/>
      <c r="AA64" s="401"/>
      <c r="AB64" s="401"/>
      <c r="AC64" s="401"/>
      <c r="AD64" s="401"/>
    </row>
    <row r="65" spans="2:30" s="401" customFormat="1" ht="17.25" customHeight="1" x14ac:dyDescent="0.15">
      <c r="B65" s="588"/>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row>
    <row r="66" spans="2:30" s="401" customFormat="1" ht="17.25" customHeight="1" x14ac:dyDescent="0.15">
      <c r="B66" s="588"/>
      <c r="C66" s="399"/>
      <c r="D66" s="399"/>
      <c r="E66" s="399"/>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row>
    <row r="67" spans="2:30" s="401" customFormat="1" ht="17.25" customHeight="1" x14ac:dyDescent="0.15">
      <c r="B67" s="588"/>
      <c r="C67" s="399"/>
      <c r="D67" s="399"/>
      <c r="E67" s="399"/>
      <c r="F67" s="399"/>
      <c r="G67" s="399"/>
      <c r="H67" s="399"/>
      <c r="I67" s="399"/>
      <c r="J67" s="399"/>
      <c r="K67" s="399"/>
      <c r="L67" s="399"/>
      <c r="M67" s="399"/>
      <c r="N67" s="399"/>
      <c r="O67" s="399"/>
      <c r="P67" s="399"/>
      <c r="Q67" s="399"/>
      <c r="R67" s="399"/>
      <c r="S67" s="399"/>
      <c r="T67" s="399"/>
      <c r="U67" s="399"/>
      <c r="V67" s="399"/>
      <c r="W67" s="399"/>
      <c r="X67" s="399"/>
      <c r="Y67" s="399"/>
      <c r="Z67" s="399"/>
      <c r="AA67" s="399"/>
      <c r="AB67" s="399"/>
      <c r="AC67" s="399"/>
      <c r="AD67" s="399"/>
    </row>
    <row r="68" spans="2:30" s="401" customFormat="1" ht="17.25" customHeight="1" x14ac:dyDescent="0.15">
      <c r="B68" s="588"/>
      <c r="C68" s="399"/>
      <c r="D68" s="399"/>
      <c r="E68" s="399"/>
      <c r="F68" s="399"/>
      <c r="G68" s="399"/>
      <c r="H68" s="399"/>
      <c r="I68" s="399"/>
      <c r="J68" s="399"/>
      <c r="K68" s="399"/>
      <c r="L68" s="399"/>
      <c r="M68" s="399"/>
      <c r="N68" s="399"/>
      <c r="O68" s="399"/>
      <c r="P68" s="399"/>
      <c r="Q68" s="399"/>
      <c r="R68" s="399"/>
      <c r="S68" s="399"/>
      <c r="T68" s="399"/>
      <c r="U68" s="399"/>
      <c r="V68" s="399"/>
      <c r="W68" s="399"/>
      <c r="X68" s="399"/>
      <c r="Y68" s="399"/>
      <c r="Z68" s="399"/>
      <c r="AA68" s="399"/>
      <c r="AB68" s="399"/>
      <c r="AC68" s="399"/>
      <c r="AD68" s="399"/>
    </row>
    <row r="69" spans="2:30" s="401" customFormat="1" ht="17.25" customHeight="1" x14ac:dyDescent="0.15">
      <c r="B69" s="588"/>
      <c r="C69" s="399"/>
      <c r="D69" s="399"/>
      <c r="E69" s="399"/>
      <c r="F69" s="399"/>
      <c r="G69" s="399"/>
      <c r="H69" s="399"/>
      <c r="I69" s="399"/>
      <c r="J69" s="399"/>
      <c r="K69" s="399"/>
      <c r="L69" s="399"/>
      <c r="M69" s="399"/>
      <c r="N69" s="399"/>
      <c r="O69" s="399"/>
      <c r="P69" s="399"/>
      <c r="Q69" s="399"/>
      <c r="R69" s="399"/>
      <c r="S69" s="399"/>
      <c r="T69" s="399"/>
      <c r="U69" s="399"/>
      <c r="V69" s="399"/>
      <c r="W69" s="399"/>
      <c r="X69" s="399"/>
      <c r="Y69" s="399"/>
      <c r="Z69" s="399"/>
      <c r="AA69" s="399"/>
      <c r="AB69" s="399"/>
      <c r="AC69" s="399"/>
      <c r="AD69" s="399"/>
    </row>
    <row r="70" spans="2:30" s="401" customFormat="1" ht="17.25" customHeight="1" x14ac:dyDescent="0.15">
      <c r="B70" s="588"/>
      <c r="C70" s="399"/>
      <c r="D70" s="399"/>
      <c r="E70" s="399"/>
      <c r="F70" s="399"/>
      <c r="G70" s="399"/>
      <c r="H70" s="399"/>
      <c r="I70" s="399"/>
      <c r="J70" s="399"/>
      <c r="K70" s="399"/>
      <c r="L70" s="399"/>
      <c r="M70" s="399"/>
      <c r="N70" s="399"/>
      <c r="O70" s="399"/>
      <c r="P70" s="399"/>
      <c r="Q70" s="399"/>
      <c r="R70" s="399"/>
      <c r="S70" s="399"/>
      <c r="T70" s="399"/>
      <c r="U70" s="399"/>
      <c r="V70" s="399"/>
      <c r="W70" s="399"/>
      <c r="X70" s="399"/>
      <c r="Y70" s="399"/>
      <c r="Z70" s="399"/>
      <c r="AA70" s="399"/>
      <c r="AB70" s="399"/>
      <c r="AC70" s="399"/>
      <c r="AD70" s="399"/>
    </row>
    <row r="122" spans="3:7" ht="17.25" customHeight="1" x14ac:dyDescent="0.15">
      <c r="C122" s="410"/>
      <c r="D122" s="410"/>
      <c r="E122" s="410"/>
      <c r="F122" s="410"/>
      <c r="G122" s="410"/>
    </row>
    <row r="123" spans="3:7" ht="17.25" customHeight="1" x14ac:dyDescent="0.15">
      <c r="C123" s="485"/>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00000000-0002-0000-0900-000000000000}">
      <formula1>"□,■"</formula1>
    </dataValidation>
  </dataValidations>
  <pageMargins left="0.70866141732283472" right="0.70866141732283472" top="0.74803149606299213" bottom="0.74803149606299213" header="0.31496062992125984" footer="0.31496062992125984"/>
  <pageSetup paperSize="9" scale="72" orientation="portrait" r:id="rId1"/>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78"/>
  <sheetViews>
    <sheetView view="pageBreakPreview" zoomScale="60" zoomScaleNormal="100" workbookViewId="0"/>
  </sheetViews>
  <sheetFormatPr defaultColWidth="3.5" defaultRowHeight="13.5" x14ac:dyDescent="0.15"/>
  <cols>
    <col min="1" max="1" width="3.5" style="399"/>
    <col min="2" max="2" width="3" style="588" customWidth="1"/>
    <col min="3" max="7" width="3.5" style="399"/>
    <col min="8" max="8" width="2.5" style="399" customWidth="1"/>
    <col min="9" max="16384" width="3.5" style="399"/>
  </cols>
  <sheetData>
    <row r="1" spans="2:27" s="243" customFormat="1" x14ac:dyDescent="0.4"/>
    <row r="2" spans="2:27" s="243" customFormat="1" x14ac:dyDescent="0.4">
      <c r="B2" s="243" t="s">
        <v>1001</v>
      </c>
      <c r="AA2" s="396" t="s">
        <v>1002</v>
      </c>
    </row>
    <row r="3" spans="2:27" s="243" customFormat="1" ht="8.25" customHeight="1" x14ac:dyDescent="0.4"/>
    <row r="4" spans="2:27" s="243" customFormat="1" x14ac:dyDescent="0.4">
      <c r="B4" s="899" t="s">
        <v>1003</v>
      </c>
      <c r="C4" s="899"/>
      <c r="D4" s="899"/>
      <c r="E4" s="899"/>
      <c r="F4" s="899"/>
      <c r="G4" s="899"/>
      <c r="H4" s="899"/>
      <c r="I4" s="899"/>
      <c r="J4" s="899"/>
      <c r="K4" s="899"/>
      <c r="L4" s="899"/>
      <c r="M4" s="899"/>
      <c r="N4" s="899"/>
      <c r="O4" s="899"/>
      <c r="P4" s="899"/>
      <c r="Q4" s="899"/>
      <c r="R4" s="899"/>
      <c r="S4" s="899"/>
      <c r="T4" s="899"/>
      <c r="U4" s="899"/>
      <c r="V4" s="899"/>
      <c r="W4" s="899"/>
      <c r="X4" s="899"/>
      <c r="Y4" s="899"/>
      <c r="Z4" s="899"/>
      <c r="AA4" s="899"/>
    </row>
    <row r="5" spans="2:27" s="243" customFormat="1" ht="6.75" customHeight="1" x14ac:dyDescent="0.4"/>
    <row r="6" spans="2:27" s="243" customFormat="1" ht="18.600000000000001" customHeight="1" x14ac:dyDescent="0.4">
      <c r="B6" s="1160" t="s">
        <v>718</v>
      </c>
      <c r="C6" s="1160"/>
      <c r="D6" s="1160"/>
      <c r="E6" s="1160"/>
      <c r="F6" s="1160"/>
      <c r="G6" s="904"/>
      <c r="H6" s="905"/>
      <c r="I6" s="905"/>
      <c r="J6" s="905"/>
      <c r="K6" s="905"/>
      <c r="L6" s="905"/>
      <c r="M6" s="905"/>
      <c r="N6" s="905"/>
      <c r="O6" s="905"/>
      <c r="P6" s="905"/>
      <c r="Q6" s="905"/>
      <c r="R6" s="905"/>
      <c r="S6" s="905"/>
      <c r="T6" s="905"/>
      <c r="U6" s="905"/>
      <c r="V6" s="905"/>
      <c r="W6" s="905"/>
      <c r="X6" s="905"/>
      <c r="Y6" s="905"/>
      <c r="Z6" s="905"/>
      <c r="AA6" s="906"/>
    </row>
    <row r="7" spans="2:27" s="243" customFormat="1" ht="19.5" customHeight="1" x14ac:dyDescent="0.4">
      <c r="B7" s="1160" t="s">
        <v>880</v>
      </c>
      <c r="C7" s="1160"/>
      <c r="D7" s="1160"/>
      <c r="E7" s="1160"/>
      <c r="F7" s="1160"/>
      <c r="G7" s="904"/>
      <c r="H7" s="905"/>
      <c r="I7" s="905"/>
      <c r="J7" s="905"/>
      <c r="K7" s="905"/>
      <c r="L7" s="905"/>
      <c r="M7" s="905"/>
      <c r="N7" s="905"/>
      <c r="O7" s="905"/>
      <c r="P7" s="905"/>
      <c r="Q7" s="905"/>
      <c r="R7" s="905"/>
      <c r="S7" s="905"/>
      <c r="T7" s="905"/>
      <c r="U7" s="905"/>
      <c r="V7" s="905"/>
      <c r="W7" s="905"/>
      <c r="X7" s="905"/>
      <c r="Y7" s="905"/>
      <c r="Z7" s="905"/>
      <c r="AA7" s="906"/>
    </row>
    <row r="8" spans="2:27" s="243" customFormat="1" ht="19.5" customHeight="1" x14ac:dyDescent="0.4">
      <c r="B8" s="904" t="s">
        <v>1004</v>
      </c>
      <c r="C8" s="905"/>
      <c r="D8" s="905"/>
      <c r="E8" s="905"/>
      <c r="F8" s="906"/>
      <c r="G8" s="1012" t="s">
        <v>1005</v>
      </c>
      <c r="H8" s="1013"/>
      <c r="I8" s="1013"/>
      <c r="J8" s="1013"/>
      <c r="K8" s="1013"/>
      <c r="L8" s="1013"/>
      <c r="M8" s="1013"/>
      <c r="N8" s="1013"/>
      <c r="O8" s="1013"/>
      <c r="P8" s="1013"/>
      <c r="Q8" s="1013"/>
      <c r="R8" s="1013"/>
      <c r="S8" s="1013"/>
      <c r="T8" s="1013"/>
      <c r="U8" s="1013"/>
      <c r="V8" s="1013"/>
      <c r="W8" s="1013"/>
      <c r="X8" s="1013"/>
      <c r="Y8" s="1013"/>
      <c r="Z8" s="1013"/>
      <c r="AA8" s="1015"/>
    </row>
    <row r="9" spans="2:27" ht="20.100000000000001" customHeight="1" x14ac:dyDescent="0.15">
      <c r="B9" s="1143" t="s">
        <v>1006</v>
      </c>
      <c r="C9" s="1144"/>
      <c r="D9" s="1144"/>
      <c r="E9" s="1144"/>
      <c r="F9" s="1144"/>
      <c r="G9" s="1185" t="s">
        <v>1007</v>
      </c>
      <c r="H9" s="1185"/>
      <c r="I9" s="1185"/>
      <c r="J9" s="1185"/>
      <c r="K9" s="1185"/>
      <c r="L9" s="1185"/>
      <c r="M9" s="1185"/>
      <c r="N9" s="1185" t="s">
        <v>1008</v>
      </c>
      <c r="O9" s="1185"/>
      <c r="P9" s="1185"/>
      <c r="Q9" s="1185"/>
      <c r="R9" s="1185"/>
      <c r="S9" s="1185"/>
      <c r="T9" s="1185"/>
      <c r="U9" s="1185" t="s">
        <v>1009</v>
      </c>
      <c r="V9" s="1185"/>
      <c r="W9" s="1185"/>
      <c r="X9" s="1185"/>
      <c r="Y9" s="1185"/>
      <c r="Z9" s="1185"/>
      <c r="AA9" s="1185"/>
    </row>
    <row r="10" spans="2:27" ht="20.100000000000001" customHeight="1" x14ac:dyDescent="0.15">
      <c r="B10" s="1146"/>
      <c r="C10" s="899"/>
      <c r="D10" s="899"/>
      <c r="E10" s="899"/>
      <c r="F10" s="899"/>
      <c r="G10" s="1185" t="s">
        <v>1010</v>
      </c>
      <c r="H10" s="1185"/>
      <c r="I10" s="1185"/>
      <c r="J10" s="1185"/>
      <c r="K10" s="1185"/>
      <c r="L10" s="1185"/>
      <c r="M10" s="1185"/>
      <c r="N10" s="1185" t="s">
        <v>1011</v>
      </c>
      <c r="O10" s="1185"/>
      <c r="P10" s="1185"/>
      <c r="Q10" s="1185"/>
      <c r="R10" s="1185"/>
      <c r="S10" s="1185"/>
      <c r="T10" s="1185"/>
      <c r="U10" s="1185" t="s">
        <v>1012</v>
      </c>
      <c r="V10" s="1185"/>
      <c r="W10" s="1185"/>
      <c r="X10" s="1185"/>
      <c r="Y10" s="1185"/>
      <c r="Z10" s="1185"/>
      <c r="AA10" s="1185"/>
    </row>
    <row r="11" spans="2:27" ht="20.100000000000001" customHeight="1" x14ac:dyDescent="0.15">
      <c r="B11" s="1146"/>
      <c r="C11" s="899"/>
      <c r="D11" s="899"/>
      <c r="E11" s="899"/>
      <c r="F11" s="899"/>
      <c r="G11" s="1185" t="s">
        <v>1013</v>
      </c>
      <c r="H11" s="1185"/>
      <c r="I11" s="1185"/>
      <c r="J11" s="1185"/>
      <c r="K11" s="1185"/>
      <c r="L11" s="1185"/>
      <c r="M11" s="1185"/>
      <c r="N11" s="1185" t="s">
        <v>1014</v>
      </c>
      <c r="O11" s="1185"/>
      <c r="P11" s="1185"/>
      <c r="Q11" s="1185"/>
      <c r="R11" s="1185"/>
      <c r="S11" s="1185"/>
      <c r="T11" s="1185"/>
      <c r="U11" s="1185" t="s">
        <v>1015</v>
      </c>
      <c r="V11" s="1185"/>
      <c r="W11" s="1185"/>
      <c r="X11" s="1185"/>
      <c r="Y11" s="1185"/>
      <c r="Z11" s="1185"/>
      <c r="AA11" s="1185"/>
    </row>
    <row r="12" spans="2:27" ht="20.100000000000001" customHeight="1" x14ac:dyDescent="0.15">
      <c r="B12" s="1146"/>
      <c r="C12" s="899"/>
      <c r="D12" s="899"/>
      <c r="E12" s="899"/>
      <c r="F12" s="899"/>
      <c r="G12" s="1185" t="s">
        <v>1016</v>
      </c>
      <c r="H12" s="1185"/>
      <c r="I12" s="1185"/>
      <c r="J12" s="1185"/>
      <c r="K12" s="1185"/>
      <c r="L12" s="1185"/>
      <c r="M12" s="1185"/>
      <c r="N12" s="1185" t="s">
        <v>1017</v>
      </c>
      <c r="O12" s="1185"/>
      <c r="P12" s="1185"/>
      <c r="Q12" s="1185"/>
      <c r="R12" s="1185"/>
      <c r="S12" s="1185"/>
      <c r="T12" s="1185"/>
      <c r="U12" s="1186" t="s">
        <v>1018</v>
      </c>
      <c r="V12" s="1186"/>
      <c r="W12" s="1186"/>
      <c r="X12" s="1186"/>
      <c r="Y12" s="1186"/>
      <c r="Z12" s="1186"/>
      <c r="AA12" s="1186"/>
    </row>
    <row r="13" spans="2:27" ht="20.100000000000001" customHeight="1" x14ac:dyDescent="0.15">
      <c r="B13" s="1146"/>
      <c r="C13" s="899"/>
      <c r="D13" s="899"/>
      <c r="E13" s="899"/>
      <c r="F13" s="899"/>
      <c r="G13" s="1185" t="s">
        <v>1019</v>
      </c>
      <c r="H13" s="1185"/>
      <c r="I13" s="1185"/>
      <c r="J13" s="1185"/>
      <c r="K13" s="1185"/>
      <c r="L13" s="1185"/>
      <c r="M13" s="1185"/>
      <c r="N13" s="1185" t="s">
        <v>1020</v>
      </c>
      <c r="O13" s="1185"/>
      <c r="P13" s="1185"/>
      <c r="Q13" s="1185"/>
      <c r="R13" s="1185"/>
      <c r="S13" s="1185"/>
      <c r="T13" s="1185"/>
      <c r="U13" s="1186" t="s">
        <v>1021</v>
      </c>
      <c r="V13" s="1186"/>
      <c r="W13" s="1186"/>
      <c r="X13" s="1186"/>
      <c r="Y13" s="1186"/>
      <c r="Z13" s="1186"/>
      <c r="AA13" s="1186"/>
    </row>
    <row r="14" spans="2:27" ht="20.100000000000001" customHeight="1" x14ac:dyDescent="0.15">
      <c r="B14" s="974"/>
      <c r="C14" s="975"/>
      <c r="D14" s="975"/>
      <c r="E14" s="975"/>
      <c r="F14" s="975"/>
      <c r="G14" s="1185" t="s">
        <v>1022</v>
      </c>
      <c r="H14" s="1185"/>
      <c r="I14" s="1185"/>
      <c r="J14" s="1185"/>
      <c r="K14" s="1185"/>
      <c r="L14" s="1185"/>
      <c r="M14" s="1185"/>
      <c r="N14" s="1185"/>
      <c r="O14" s="1185"/>
      <c r="P14" s="1185"/>
      <c r="Q14" s="1185"/>
      <c r="R14" s="1185"/>
      <c r="S14" s="1185"/>
      <c r="T14" s="1185"/>
      <c r="U14" s="1186"/>
      <c r="V14" s="1186"/>
      <c r="W14" s="1186"/>
      <c r="X14" s="1186"/>
      <c r="Y14" s="1186"/>
      <c r="Z14" s="1186"/>
      <c r="AA14" s="1186"/>
    </row>
    <row r="15" spans="2:27" ht="20.25" customHeight="1" x14ac:dyDescent="0.15">
      <c r="B15" s="904" t="s">
        <v>1023</v>
      </c>
      <c r="C15" s="905"/>
      <c r="D15" s="905"/>
      <c r="E15" s="905"/>
      <c r="F15" s="906"/>
      <c r="G15" s="1018" t="s">
        <v>1024</v>
      </c>
      <c r="H15" s="1019"/>
      <c r="I15" s="1019"/>
      <c r="J15" s="1019"/>
      <c r="K15" s="1019"/>
      <c r="L15" s="1019"/>
      <c r="M15" s="1019"/>
      <c r="N15" s="1019"/>
      <c r="O15" s="1019"/>
      <c r="P15" s="1019"/>
      <c r="Q15" s="1019"/>
      <c r="R15" s="1019"/>
      <c r="S15" s="1019"/>
      <c r="T15" s="1019"/>
      <c r="U15" s="1019"/>
      <c r="V15" s="1019"/>
      <c r="W15" s="1019"/>
      <c r="X15" s="1019"/>
      <c r="Y15" s="1019"/>
      <c r="Z15" s="1019"/>
      <c r="AA15" s="1020"/>
    </row>
    <row r="16" spans="2:27" s="243" customFormat="1" ht="9" customHeight="1" x14ac:dyDescent="0.4"/>
    <row r="17" spans="2:27" s="243" customFormat="1" ht="17.25" customHeight="1" x14ac:dyDescent="0.4">
      <c r="B17" s="243" t="s">
        <v>1025</v>
      </c>
    </row>
    <row r="18" spans="2:27" s="243" customFormat="1" ht="6" customHeight="1" x14ac:dyDescent="0.4">
      <c r="B18" s="544"/>
      <c r="C18" s="535"/>
      <c r="D18" s="535"/>
      <c r="E18" s="535"/>
      <c r="F18" s="535"/>
      <c r="G18" s="535"/>
      <c r="H18" s="535"/>
      <c r="I18" s="535"/>
      <c r="J18" s="535"/>
      <c r="K18" s="535"/>
      <c r="L18" s="535"/>
      <c r="M18" s="535"/>
      <c r="N18" s="535"/>
      <c r="O18" s="535"/>
      <c r="P18" s="535"/>
      <c r="Q18" s="535"/>
      <c r="R18" s="535"/>
      <c r="S18" s="535"/>
      <c r="T18" s="535"/>
      <c r="U18" s="535"/>
      <c r="V18" s="535"/>
      <c r="W18" s="535"/>
      <c r="X18" s="535"/>
      <c r="Y18" s="535"/>
      <c r="Z18" s="535"/>
      <c r="AA18" s="538"/>
    </row>
    <row r="19" spans="2:27" s="243" customFormat="1" ht="19.5" customHeight="1" x14ac:dyDescent="0.4">
      <c r="B19" s="391"/>
      <c r="C19" s="243" t="s">
        <v>1026</v>
      </c>
      <c r="D19" s="345"/>
      <c r="E19" s="345"/>
      <c r="F19" s="345"/>
      <c r="G19" s="345"/>
      <c r="H19" s="345"/>
      <c r="I19" s="345"/>
      <c r="J19" s="345"/>
      <c r="K19" s="345"/>
      <c r="L19" s="345"/>
      <c r="M19" s="345"/>
      <c r="N19" s="345"/>
      <c r="O19" s="345"/>
      <c r="Y19" s="1178" t="s">
        <v>1027</v>
      </c>
      <c r="Z19" s="1178"/>
      <c r="AA19" s="392"/>
    </row>
    <row r="20" spans="2:27" s="243" customFormat="1" x14ac:dyDescent="0.4">
      <c r="B20" s="391"/>
      <c r="D20" s="345"/>
      <c r="E20" s="345"/>
      <c r="F20" s="345"/>
      <c r="G20" s="345"/>
      <c r="H20" s="345"/>
      <c r="I20" s="345"/>
      <c r="J20" s="345"/>
      <c r="K20" s="345"/>
      <c r="L20" s="345"/>
      <c r="M20" s="345"/>
      <c r="N20" s="345"/>
      <c r="O20" s="345"/>
      <c r="Y20" s="555"/>
      <c r="Z20" s="555"/>
      <c r="AA20" s="392"/>
    </row>
    <row r="21" spans="2:27" s="243" customFormat="1" x14ac:dyDescent="0.4">
      <c r="B21" s="391"/>
      <c r="C21" s="243" t="s">
        <v>1028</v>
      </c>
      <c r="D21" s="345"/>
      <c r="E21" s="345"/>
      <c r="F21" s="345"/>
      <c r="G21" s="345"/>
      <c r="H21" s="345"/>
      <c r="I21" s="345"/>
      <c r="J21" s="345"/>
      <c r="K21" s="345"/>
      <c r="L21" s="345"/>
      <c r="M21" s="345"/>
      <c r="N21" s="345"/>
      <c r="O21" s="345"/>
      <c r="Y21" s="555"/>
      <c r="Z21" s="555"/>
      <c r="AA21" s="392"/>
    </row>
    <row r="22" spans="2:27" s="243" customFormat="1" ht="19.5" customHeight="1" x14ac:dyDescent="0.4">
      <c r="B22" s="391"/>
      <c r="C22" s="243" t="s">
        <v>1029</v>
      </c>
      <c r="D22" s="345"/>
      <c r="E22" s="345"/>
      <c r="F22" s="345"/>
      <c r="G22" s="345"/>
      <c r="H22" s="345"/>
      <c r="I22" s="345"/>
      <c r="J22" s="345"/>
      <c r="K22" s="345"/>
      <c r="L22" s="345"/>
      <c r="M22" s="345"/>
      <c r="N22" s="345"/>
      <c r="O22" s="345"/>
      <c r="Y22" s="1178" t="s">
        <v>1027</v>
      </c>
      <c r="Z22" s="1178"/>
      <c r="AA22" s="392"/>
    </row>
    <row r="23" spans="2:27" s="243" customFormat="1" ht="19.5" customHeight="1" x14ac:dyDescent="0.4">
      <c r="B23" s="391"/>
      <c r="C23" s="243" t="s">
        <v>1030</v>
      </c>
      <c r="D23" s="345"/>
      <c r="E23" s="345"/>
      <c r="F23" s="345"/>
      <c r="G23" s="345"/>
      <c r="H23" s="345"/>
      <c r="I23" s="345"/>
      <c r="J23" s="345"/>
      <c r="K23" s="345"/>
      <c r="L23" s="345"/>
      <c r="M23" s="345"/>
      <c r="N23" s="345"/>
      <c r="O23" s="345"/>
      <c r="Y23" s="1178" t="s">
        <v>1027</v>
      </c>
      <c r="Z23" s="1178"/>
      <c r="AA23" s="392"/>
    </row>
    <row r="24" spans="2:27" s="243" customFormat="1" ht="19.5" customHeight="1" x14ac:dyDescent="0.4">
      <c r="B24" s="391"/>
      <c r="C24" s="243" t="s">
        <v>1031</v>
      </c>
      <c r="D24" s="345"/>
      <c r="E24" s="345"/>
      <c r="F24" s="345"/>
      <c r="G24" s="345"/>
      <c r="H24" s="345"/>
      <c r="I24" s="345"/>
      <c r="J24" s="345"/>
      <c r="K24" s="345"/>
      <c r="L24" s="345"/>
      <c r="M24" s="345"/>
      <c r="N24" s="345"/>
      <c r="O24" s="345"/>
      <c r="Y24" s="1178" t="s">
        <v>1027</v>
      </c>
      <c r="Z24" s="1178"/>
      <c r="AA24" s="392"/>
    </row>
    <row r="25" spans="2:27" s="243" customFormat="1" ht="19.5" customHeight="1" x14ac:dyDescent="0.4">
      <c r="B25" s="391"/>
      <c r="D25" s="1014" t="s">
        <v>1032</v>
      </c>
      <c r="E25" s="1014"/>
      <c r="F25" s="1014"/>
      <c r="G25" s="1014"/>
      <c r="H25" s="1014"/>
      <c r="I25" s="1014"/>
      <c r="J25" s="1014"/>
      <c r="K25" s="345"/>
      <c r="L25" s="345"/>
      <c r="M25" s="345"/>
      <c r="N25" s="345"/>
      <c r="O25" s="345"/>
      <c r="Y25" s="555"/>
      <c r="Z25" s="555"/>
      <c r="AA25" s="392"/>
    </row>
    <row r="26" spans="2:27" s="243" customFormat="1" ht="24.95" customHeight="1" x14ac:dyDescent="0.4">
      <c r="B26" s="391"/>
      <c r="C26" s="243" t="s">
        <v>1033</v>
      </c>
      <c r="AA26" s="392"/>
    </row>
    <row r="27" spans="2:27" s="243" customFormat="1" ht="6.75" customHeight="1" x14ac:dyDescent="0.4">
      <c r="B27" s="391"/>
      <c r="AA27" s="392"/>
    </row>
    <row r="28" spans="2:27" s="243" customFormat="1" ht="23.25" customHeight="1" x14ac:dyDescent="0.4">
      <c r="B28" s="391" t="s">
        <v>379</v>
      </c>
      <c r="C28" s="904" t="s">
        <v>1034</v>
      </c>
      <c r="D28" s="905"/>
      <c r="E28" s="905"/>
      <c r="F28" s="905"/>
      <c r="G28" s="905"/>
      <c r="H28" s="906"/>
      <c r="I28" s="1179"/>
      <c r="J28" s="1179"/>
      <c r="K28" s="1179"/>
      <c r="L28" s="1179"/>
      <c r="M28" s="1179"/>
      <c r="N28" s="1179"/>
      <c r="O28" s="1179"/>
      <c r="P28" s="1179"/>
      <c r="Q28" s="1179"/>
      <c r="R28" s="1179"/>
      <c r="S28" s="1179"/>
      <c r="T28" s="1179"/>
      <c r="U28" s="1179"/>
      <c r="V28" s="1179"/>
      <c r="W28" s="1179"/>
      <c r="X28" s="1179"/>
      <c r="Y28" s="1179"/>
      <c r="Z28" s="1180"/>
      <c r="AA28" s="392"/>
    </row>
    <row r="29" spans="2:27" s="243" customFormat="1" ht="23.25" customHeight="1" x14ac:dyDescent="0.4">
      <c r="B29" s="391" t="s">
        <v>379</v>
      </c>
      <c r="C29" s="904" t="s">
        <v>1035</v>
      </c>
      <c r="D29" s="905"/>
      <c r="E29" s="905"/>
      <c r="F29" s="905"/>
      <c r="G29" s="905"/>
      <c r="H29" s="906"/>
      <c r="I29" s="1179"/>
      <c r="J29" s="1179"/>
      <c r="K29" s="1179"/>
      <c r="L29" s="1179"/>
      <c r="M29" s="1179"/>
      <c r="N29" s="1179"/>
      <c r="O29" s="1179"/>
      <c r="P29" s="1179"/>
      <c r="Q29" s="1179"/>
      <c r="R29" s="1179"/>
      <c r="S29" s="1179"/>
      <c r="T29" s="1179"/>
      <c r="U29" s="1179"/>
      <c r="V29" s="1179"/>
      <c r="W29" s="1179"/>
      <c r="X29" s="1179"/>
      <c r="Y29" s="1179"/>
      <c r="Z29" s="1180"/>
      <c r="AA29" s="392"/>
    </row>
    <row r="30" spans="2:27" s="243" customFormat="1" ht="23.25" customHeight="1" x14ac:dyDescent="0.4">
      <c r="B30" s="391" t="s">
        <v>379</v>
      </c>
      <c r="C30" s="904" t="s">
        <v>1036</v>
      </c>
      <c r="D30" s="905"/>
      <c r="E30" s="905"/>
      <c r="F30" s="905"/>
      <c r="G30" s="905"/>
      <c r="H30" s="906"/>
      <c r="I30" s="1179"/>
      <c r="J30" s="1179"/>
      <c r="K30" s="1179"/>
      <c r="L30" s="1179"/>
      <c r="M30" s="1179"/>
      <c r="N30" s="1179"/>
      <c r="O30" s="1179"/>
      <c r="P30" s="1179"/>
      <c r="Q30" s="1179"/>
      <c r="R30" s="1179"/>
      <c r="S30" s="1179"/>
      <c r="T30" s="1179"/>
      <c r="U30" s="1179"/>
      <c r="V30" s="1179"/>
      <c r="W30" s="1179"/>
      <c r="X30" s="1179"/>
      <c r="Y30" s="1179"/>
      <c r="Z30" s="1180"/>
      <c r="AA30" s="392"/>
    </row>
    <row r="31" spans="2:27" s="243" customFormat="1" ht="9" customHeight="1" x14ac:dyDescent="0.4">
      <c r="B31" s="391"/>
      <c r="C31" s="345"/>
      <c r="D31" s="345"/>
      <c r="E31" s="345"/>
      <c r="F31" s="345"/>
      <c r="G31" s="345"/>
      <c r="H31" s="345"/>
      <c r="I31" s="394"/>
      <c r="J31" s="394"/>
      <c r="K31" s="394"/>
      <c r="L31" s="394"/>
      <c r="M31" s="394"/>
      <c r="N31" s="394"/>
      <c r="O31" s="394"/>
      <c r="P31" s="394"/>
      <c r="Q31" s="394"/>
      <c r="R31" s="394"/>
      <c r="S31" s="394"/>
      <c r="T31" s="394"/>
      <c r="U31" s="394"/>
      <c r="V31" s="394"/>
      <c r="W31" s="394"/>
      <c r="X31" s="394"/>
      <c r="Y31" s="394"/>
      <c r="Z31" s="394"/>
      <c r="AA31" s="392"/>
    </row>
    <row r="32" spans="2:27" s="243" customFormat="1" ht="19.5" customHeight="1" x14ac:dyDescent="0.4">
      <c r="B32" s="391"/>
      <c r="C32" s="243" t="s">
        <v>1037</v>
      </c>
      <c r="D32" s="345"/>
      <c r="E32" s="345"/>
      <c r="F32" s="345"/>
      <c r="G32" s="345"/>
      <c r="H32" s="345"/>
      <c r="I32" s="345"/>
      <c r="J32" s="345"/>
      <c r="K32" s="345"/>
      <c r="L32" s="345"/>
      <c r="M32" s="345"/>
      <c r="N32" s="345"/>
      <c r="O32" s="345"/>
      <c r="Y32" s="1178" t="s">
        <v>1027</v>
      </c>
      <c r="Z32" s="1178"/>
      <c r="AA32" s="392"/>
    </row>
    <row r="33" spans="1:37" s="243" customFormat="1" ht="12.75" customHeight="1" x14ac:dyDescent="0.4">
      <c r="B33" s="391"/>
      <c r="D33" s="345"/>
      <c r="E33" s="345"/>
      <c r="F33" s="345"/>
      <c r="G33" s="345"/>
      <c r="H33" s="345"/>
      <c r="I33" s="345"/>
      <c r="J33" s="345"/>
      <c r="K33" s="345"/>
      <c r="L33" s="345"/>
      <c r="M33" s="345"/>
      <c r="N33" s="345"/>
      <c r="O33" s="345"/>
      <c r="Y33" s="555"/>
      <c r="Z33" s="555"/>
      <c r="AA33" s="392"/>
    </row>
    <row r="34" spans="1:37" s="243" customFormat="1" ht="19.5" customHeight="1" x14ac:dyDescent="0.4">
      <c r="B34" s="391"/>
      <c r="C34" s="1177" t="s">
        <v>1038</v>
      </c>
      <c r="D34" s="1177"/>
      <c r="E34" s="1177"/>
      <c r="F34" s="1177"/>
      <c r="G34" s="1177"/>
      <c r="H34" s="1177"/>
      <c r="I34" s="1177"/>
      <c r="J34" s="1177"/>
      <c r="K34" s="1177"/>
      <c r="L34" s="1177"/>
      <c r="M34" s="1177"/>
      <c r="N34" s="1177"/>
      <c r="O34" s="1177"/>
      <c r="P34" s="1177"/>
      <c r="Q34" s="1177"/>
      <c r="R34" s="1177"/>
      <c r="S34" s="1177"/>
      <c r="T34" s="1177"/>
      <c r="U34" s="1177"/>
      <c r="V34" s="1177"/>
      <c r="W34" s="1177"/>
      <c r="X34" s="1177"/>
      <c r="Y34" s="1177"/>
      <c r="Z34" s="1177"/>
      <c r="AA34" s="392"/>
    </row>
    <row r="35" spans="1:37" s="243" customFormat="1" ht="19.5" customHeight="1" x14ac:dyDescent="0.4">
      <c r="B35" s="391"/>
      <c r="C35" s="1177" t="s">
        <v>1039</v>
      </c>
      <c r="D35" s="1177"/>
      <c r="E35" s="1177"/>
      <c r="F35" s="1177"/>
      <c r="G35" s="1177"/>
      <c r="H35" s="1177"/>
      <c r="I35" s="1177"/>
      <c r="J35" s="1177"/>
      <c r="K35" s="1177"/>
      <c r="L35" s="1177"/>
      <c r="M35" s="1177"/>
      <c r="N35" s="1177"/>
      <c r="O35" s="1177"/>
      <c r="P35" s="1177"/>
      <c r="Q35" s="1177"/>
      <c r="R35" s="1177"/>
      <c r="S35" s="1177"/>
      <c r="T35" s="1177"/>
      <c r="U35" s="1177"/>
      <c r="V35" s="1177"/>
      <c r="W35" s="1177"/>
      <c r="X35" s="1177"/>
      <c r="Y35" s="1177"/>
      <c r="Z35" s="1177"/>
      <c r="AA35" s="392"/>
    </row>
    <row r="36" spans="1:37" s="243" customFormat="1" ht="19.5" customHeight="1" x14ac:dyDescent="0.4">
      <c r="B36" s="391"/>
      <c r="C36" s="1014" t="s">
        <v>1040</v>
      </c>
      <c r="D36" s="1014"/>
      <c r="E36" s="1014"/>
      <c r="F36" s="1014"/>
      <c r="G36" s="1014"/>
      <c r="H36" s="1014"/>
      <c r="I36" s="1014"/>
      <c r="J36" s="1014"/>
      <c r="K36" s="1014"/>
      <c r="L36" s="1014"/>
      <c r="M36" s="1014"/>
      <c r="N36" s="1014"/>
      <c r="O36" s="1014"/>
      <c r="P36" s="1014"/>
      <c r="Q36" s="1014"/>
      <c r="R36" s="1014"/>
      <c r="S36" s="1014"/>
      <c r="T36" s="1014"/>
      <c r="U36" s="1014"/>
      <c r="V36" s="1014"/>
      <c r="W36" s="1014"/>
      <c r="X36" s="1014"/>
      <c r="Y36" s="1014"/>
      <c r="Z36" s="1014"/>
      <c r="AA36" s="392"/>
    </row>
    <row r="37" spans="1:37" s="394" customFormat="1" ht="12.75" customHeight="1" x14ac:dyDescent="0.4">
      <c r="A37" s="243"/>
      <c r="B37" s="391"/>
      <c r="C37" s="345"/>
      <c r="D37" s="345"/>
      <c r="E37" s="345"/>
      <c r="F37" s="345"/>
      <c r="G37" s="345"/>
      <c r="H37" s="345"/>
      <c r="I37" s="345"/>
      <c r="J37" s="345"/>
      <c r="K37" s="345"/>
      <c r="L37" s="345"/>
      <c r="M37" s="345"/>
      <c r="N37" s="345"/>
      <c r="O37" s="345"/>
      <c r="P37" s="243"/>
      <c r="Q37" s="243"/>
      <c r="R37" s="243"/>
      <c r="S37" s="243"/>
      <c r="T37" s="243"/>
      <c r="U37" s="243"/>
      <c r="V37" s="243"/>
      <c r="W37" s="243"/>
      <c r="X37" s="243"/>
      <c r="Y37" s="243"/>
      <c r="Z37" s="243"/>
      <c r="AA37" s="392"/>
      <c r="AB37" s="243"/>
      <c r="AC37" s="243"/>
      <c r="AD37" s="243"/>
      <c r="AE37" s="243"/>
      <c r="AF37" s="243"/>
      <c r="AG37" s="243"/>
      <c r="AH37" s="243"/>
      <c r="AI37" s="243"/>
      <c r="AJ37" s="243"/>
      <c r="AK37" s="243"/>
    </row>
    <row r="38" spans="1:37" s="394" customFormat="1" ht="18" customHeight="1" x14ac:dyDescent="0.4">
      <c r="A38" s="243"/>
      <c r="B38" s="391"/>
      <c r="C38" s="243"/>
      <c r="D38" s="1177" t="s">
        <v>1041</v>
      </c>
      <c r="E38" s="1177"/>
      <c r="F38" s="1177"/>
      <c r="G38" s="1177"/>
      <c r="H38" s="1177"/>
      <c r="I38" s="1177"/>
      <c r="J38" s="1177"/>
      <c r="K38" s="1177"/>
      <c r="L38" s="1177"/>
      <c r="M38" s="1177"/>
      <c r="N38" s="1177"/>
      <c r="O38" s="1177"/>
      <c r="P38" s="1177"/>
      <c r="Q38" s="1177"/>
      <c r="R38" s="1177"/>
      <c r="S38" s="1177"/>
      <c r="T38" s="1177"/>
      <c r="U38" s="1177"/>
      <c r="V38" s="1177"/>
      <c r="W38" s="243"/>
      <c r="X38" s="243"/>
      <c r="Y38" s="1178" t="s">
        <v>1027</v>
      </c>
      <c r="Z38" s="1178"/>
      <c r="AA38" s="392"/>
      <c r="AB38" s="243"/>
      <c r="AC38" s="243"/>
      <c r="AD38" s="243"/>
      <c r="AE38" s="243"/>
      <c r="AF38" s="243"/>
      <c r="AG38" s="243"/>
      <c r="AH38" s="243"/>
      <c r="AI38" s="243"/>
      <c r="AJ38" s="243"/>
      <c r="AK38" s="243"/>
    </row>
    <row r="39" spans="1:37" s="394" customFormat="1" ht="37.5" customHeight="1" x14ac:dyDescent="0.4">
      <c r="B39" s="551"/>
      <c r="D39" s="1177" t="s">
        <v>1042</v>
      </c>
      <c r="E39" s="1177"/>
      <c r="F39" s="1177"/>
      <c r="G39" s="1177"/>
      <c r="H39" s="1177"/>
      <c r="I39" s="1177"/>
      <c r="J39" s="1177"/>
      <c r="K39" s="1177"/>
      <c r="L39" s="1177"/>
      <c r="M39" s="1177"/>
      <c r="N39" s="1177"/>
      <c r="O39" s="1177"/>
      <c r="P39" s="1177"/>
      <c r="Q39" s="1177"/>
      <c r="R39" s="1177"/>
      <c r="S39" s="1177"/>
      <c r="T39" s="1177"/>
      <c r="U39" s="1177"/>
      <c r="V39" s="1177"/>
      <c r="Y39" s="1178" t="s">
        <v>1027</v>
      </c>
      <c r="Z39" s="1178"/>
      <c r="AA39" s="550"/>
    </row>
    <row r="40" spans="1:37" ht="19.5" customHeight="1" x14ac:dyDescent="0.15">
      <c r="A40" s="394"/>
      <c r="B40" s="551"/>
      <c r="C40" s="394"/>
      <c r="D40" s="1177" t="s">
        <v>1043</v>
      </c>
      <c r="E40" s="1177"/>
      <c r="F40" s="1177"/>
      <c r="G40" s="1177"/>
      <c r="H40" s="1177"/>
      <c r="I40" s="1177"/>
      <c r="J40" s="1177"/>
      <c r="K40" s="1177"/>
      <c r="L40" s="1177"/>
      <c r="M40" s="1177"/>
      <c r="N40" s="1177"/>
      <c r="O40" s="1177"/>
      <c r="P40" s="1177"/>
      <c r="Q40" s="1177"/>
      <c r="R40" s="1177"/>
      <c r="S40" s="1177"/>
      <c r="T40" s="1177"/>
      <c r="U40" s="1177"/>
      <c r="V40" s="1177"/>
      <c r="W40" s="394"/>
      <c r="X40" s="394"/>
      <c r="Y40" s="1178" t="s">
        <v>1027</v>
      </c>
      <c r="Z40" s="1178"/>
      <c r="AA40" s="550"/>
      <c r="AB40" s="394"/>
      <c r="AC40" s="394"/>
      <c r="AD40" s="394"/>
      <c r="AE40" s="394"/>
      <c r="AF40" s="394"/>
      <c r="AG40" s="394"/>
      <c r="AH40" s="394"/>
      <c r="AI40" s="394"/>
      <c r="AJ40" s="394"/>
      <c r="AK40" s="394"/>
    </row>
    <row r="41" spans="1:37" s="243" customFormat="1" ht="19.5" customHeight="1" x14ac:dyDescent="0.4">
      <c r="A41" s="394"/>
      <c r="B41" s="551"/>
      <c r="C41" s="394"/>
      <c r="D41" s="1177" t="s">
        <v>1044</v>
      </c>
      <c r="E41" s="1177"/>
      <c r="F41" s="1177"/>
      <c r="G41" s="1177"/>
      <c r="H41" s="1177"/>
      <c r="I41" s="1177"/>
      <c r="J41" s="1177"/>
      <c r="K41" s="1177"/>
      <c r="L41" s="1177"/>
      <c r="M41" s="1177"/>
      <c r="N41" s="1177"/>
      <c r="O41" s="1177"/>
      <c r="P41" s="1177"/>
      <c r="Q41" s="1177"/>
      <c r="R41" s="1177"/>
      <c r="S41" s="1177"/>
      <c r="T41" s="1177"/>
      <c r="U41" s="1177"/>
      <c r="V41" s="1177"/>
      <c r="W41" s="394"/>
      <c r="X41" s="394"/>
      <c r="Y41" s="1178" t="s">
        <v>1027</v>
      </c>
      <c r="Z41" s="1178"/>
      <c r="AA41" s="550"/>
      <c r="AB41" s="394"/>
      <c r="AC41" s="394"/>
      <c r="AD41" s="394"/>
      <c r="AE41" s="394"/>
      <c r="AF41" s="394"/>
      <c r="AG41" s="394"/>
      <c r="AH41" s="394"/>
      <c r="AI41" s="394"/>
      <c r="AJ41" s="394"/>
      <c r="AK41" s="394"/>
    </row>
    <row r="42" spans="1:37" s="243" customFormat="1" ht="16.5" customHeight="1" x14ac:dyDescent="0.4">
      <c r="A42" s="394"/>
      <c r="B42" s="551"/>
      <c r="C42" s="394"/>
      <c r="D42" s="1177" t="s">
        <v>1045</v>
      </c>
      <c r="E42" s="1177"/>
      <c r="F42" s="1177"/>
      <c r="G42" s="1177"/>
      <c r="H42" s="1177"/>
      <c r="I42" s="1177"/>
      <c r="J42" s="1177"/>
      <c r="K42" s="1177"/>
      <c r="L42" s="1177"/>
      <c r="M42" s="1177"/>
      <c r="N42" s="1177"/>
      <c r="O42" s="1177"/>
      <c r="P42" s="1177"/>
      <c r="Q42" s="1177"/>
      <c r="R42" s="1177"/>
      <c r="S42" s="1177"/>
      <c r="T42" s="1177"/>
      <c r="U42" s="1177"/>
      <c r="V42" s="1177"/>
      <c r="W42" s="394"/>
      <c r="X42" s="394"/>
      <c r="Y42" s="539"/>
      <c r="Z42" s="539"/>
      <c r="AA42" s="550"/>
      <c r="AB42" s="394"/>
      <c r="AC42" s="394"/>
      <c r="AD42" s="394"/>
      <c r="AE42" s="394"/>
      <c r="AF42" s="394"/>
      <c r="AG42" s="394"/>
      <c r="AH42" s="394"/>
      <c r="AI42" s="394"/>
      <c r="AJ42" s="394"/>
      <c r="AK42" s="394"/>
    </row>
    <row r="43" spans="1:37" s="243" customFormat="1" ht="8.25" customHeight="1" x14ac:dyDescent="0.15">
      <c r="A43" s="399"/>
      <c r="B43" s="589"/>
      <c r="C43" s="410"/>
      <c r="D43" s="410"/>
      <c r="E43" s="410"/>
      <c r="F43" s="410"/>
      <c r="G43" s="410"/>
      <c r="H43" s="410"/>
      <c r="I43" s="410"/>
      <c r="J43" s="410"/>
      <c r="K43" s="410"/>
      <c r="L43" s="410"/>
      <c r="M43" s="410"/>
      <c r="N43" s="410"/>
      <c r="O43" s="410"/>
      <c r="P43" s="410"/>
      <c r="Q43" s="410"/>
      <c r="R43" s="410"/>
      <c r="S43" s="410"/>
      <c r="T43" s="410"/>
      <c r="U43" s="410"/>
      <c r="V43" s="410"/>
      <c r="W43" s="410"/>
      <c r="X43" s="410"/>
      <c r="Y43" s="410"/>
      <c r="Z43" s="410"/>
      <c r="AA43" s="484"/>
      <c r="AB43" s="399"/>
      <c r="AC43" s="399"/>
      <c r="AD43" s="399"/>
      <c r="AE43" s="399"/>
      <c r="AF43" s="399"/>
      <c r="AG43" s="399"/>
      <c r="AH43" s="399"/>
      <c r="AI43" s="399"/>
      <c r="AJ43" s="399"/>
      <c r="AK43" s="399"/>
    </row>
    <row r="44" spans="1:37" s="243" customFormat="1" x14ac:dyDescent="0.4"/>
    <row r="45" spans="1:37" s="243" customFormat="1" ht="19.5" customHeight="1" x14ac:dyDescent="0.4">
      <c r="B45" s="243" t="s">
        <v>1046</v>
      </c>
    </row>
    <row r="46" spans="1:37" s="243" customFormat="1" ht="19.5" customHeight="1" x14ac:dyDescent="0.4">
      <c r="B46" s="544"/>
      <c r="C46" s="535"/>
      <c r="D46" s="535"/>
      <c r="E46" s="535"/>
      <c r="F46" s="535"/>
      <c r="G46" s="535"/>
      <c r="H46" s="535"/>
      <c r="I46" s="535"/>
      <c r="J46" s="535"/>
      <c r="K46" s="535"/>
      <c r="L46" s="535"/>
      <c r="M46" s="535"/>
      <c r="N46" s="535"/>
      <c r="O46" s="535"/>
      <c r="P46" s="535"/>
      <c r="Q46" s="535"/>
      <c r="R46" s="535"/>
      <c r="S46" s="535"/>
      <c r="T46" s="535"/>
      <c r="U46" s="535"/>
      <c r="V46" s="535"/>
      <c r="W46" s="535"/>
      <c r="X46" s="535"/>
      <c r="Y46" s="535"/>
      <c r="Z46" s="535"/>
      <c r="AA46" s="538"/>
    </row>
    <row r="47" spans="1:37" s="243" customFormat="1" ht="19.5" customHeight="1" x14ac:dyDescent="0.4">
      <c r="B47" s="391"/>
      <c r="C47" s="243" t="s">
        <v>1047</v>
      </c>
      <c r="D47" s="345"/>
      <c r="E47" s="345"/>
      <c r="F47" s="345"/>
      <c r="G47" s="345"/>
      <c r="H47" s="345"/>
      <c r="I47" s="345"/>
      <c r="J47" s="345"/>
      <c r="K47" s="345"/>
      <c r="L47" s="345"/>
      <c r="M47" s="345"/>
      <c r="N47" s="345"/>
      <c r="O47" s="345"/>
      <c r="Y47" s="555"/>
      <c r="Z47" s="555"/>
      <c r="AA47" s="392"/>
    </row>
    <row r="48" spans="1:37" s="243" customFormat="1" ht="19.5" customHeight="1" x14ac:dyDescent="0.4">
      <c r="B48" s="391"/>
      <c r="C48" s="243" t="s">
        <v>1048</v>
      </c>
      <c r="D48" s="345"/>
      <c r="E48" s="345"/>
      <c r="F48" s="345"/>
      <c r="G48" s="345"/>
      <c r="H48" s="345"/>
      <c r="I48" s="345"/>
      <c r="J48" s="345"/>
      <c r="K48" s="345"/>
      <c r="L48" s="345"/>
      <c r="M48" s="345"/>
      <c r="N48" s="345"/>
      <c r="O48" s="345"/>
      <c r="Y48" s="1178" t="s">
        <v>1027</v>
      </c>
      <c r="Z48" s="1178"/>
      <c r="AA48" s="392"/>
    </row>
    <row r="49" spans="1:37" s="243" customFormat="1" ht="19.5" customHeight="1" x14ac:dyDescent="0.4">
      <c r="B49" s="391"/>
      <c r="D49" s="1181" t="s">
        <v>1049</v>
      </c>
      <c r="E49" s="1179"/>
      <c r="F49" s="1179"/>
      <c r="G49" s="1179"/>
      <c r="H49" s="1179"/>
      <c r="I49" s="1179"/>
      <c r="J49" s="1179"/>
      <c r="K49" s="1179"/>
      <c r="L49" s="1179"/>
      <c r="M49" s="1179"/>
      <c r="N49" s="1179"/>
      <c r="O49" s="1179"/>
      <c r="P49" s="1179"/>
      <c r="Q49" s="1179"/>
      <c r="R49" s="1182" t="s">
        <v>826</v>
      </c>
      <c r="S49" s="1183"/>
      <c r="T49" s="1183"/>
      <c r="U49" s="1183"/>
      <c r="V49" s="1184"/>
      <c r="AA49" s="392"/>
    </row>
    <row r="50" spans="1:37" s="243" customFormat="1" ht="19.5" customHeight="1" x14ac:dyDescent="0.4">
      <c r="B50" s="391"/>
      <c r="D50" s="1181" t="s">
        <v>1050</v>
      </c>
      <c r="E50" s="1179"/>
      <c r="F50" s="1179"/>
      <c r="G50" s="1179"/>
      <c r="H50" s="1179"/>
      <c r="I50" s="1179"/>
      <c r="J50" s="1179"/>
      <c r="K50" s="1179"/>
      <c r="L50" s="1179"/>
      <c r="M50" s="1179"/>
      <c r="N50" s="1179"/>
      <c r="O50" s="1179"/>
      <c r="P50" s="1179"/>
      <c r="Q50" s="1180"/>
      <c r="R50" s="1182" t="s">
        <v>826</v>
      </c>
      <c r="S50" s="1183"/>
      <c r="T50" s="1183"/>
      <c r="U50" s="1183"/>
      <c r="V50" s="1184"/>
      <c r="AA50" s="392"/>
    </row>
    <row r="51" spans="1:37" s="243" customFormat="1" ht="19.5" customHeight="1" x14ac:dyDescent="0.4">
      <c r="B51" s="391"/>
      <c r="C51" s="243" t="s">
        <v>1030</v>
      </c>
      <c r="D51" s="345"/>
      <c r="E51" s="345"/>
      <c r="F51" s="345"/>
      <c r="G51" s="345"/>
      <c r="H51" s="345"/>
      <c r="I51" s="345"/>
      <c r="J51" s="345"/>
      <c r="K51" s="345"/>
      <c r="L51" s="345"/>
      <c r="M51" s="345"/>
      <c r="N51" s="345"/>
      <c r="O51" s="345"/>
      <c r="Y51" s="1178" t="s">
        <v>1027</v>
      </c>
      <c r="Z51" s="1178"/>
      <c r="AA51" s="392"/>
    </row>
    <row r="52" spans="1:37" s="243" customFormat="1" ht="19.5" customHeight="1" x14ac:dyDescent="0.4">
      <c r="B52" s="391"/>
      <c r="C52" s="243" t="s">
        <v>1031</v>
      </c>
      <c r="D52" s="345"/>
      <c r="E52" s="345"/>
      <c r="F52" s="345"/>
      <c r="G52" s="345"/>
      <c r="H52" s="345"/>
      <c r="I52" s="345"/>
      <c r="J52" s="345"/>
      <c r="K52" s="345"/>
      <c r="L52" s="345"/>
      <c r="M52" s="345"/>
      <c r="N52" s="345"/>
      <c r="O52" s="345"/>
      <c r="Y52" s="1178" t="s">
        <v>1027</v>
      </c>
      <c r="Z52" s="1178"/>
      <c r="AA52" s="392"/>
    </row>
    <row r="53" spans="1:37" s="243" customFormat="1" ht="23.25" customHeight="1" x14ac:dyDescent="0.4">
      <c r="B53" s="391"/>
      <c r="D53" s="1014" t="s">
        <v>1032</v>
      </c>
      <c r="E53" s="1014"/>
      <c r="F53" s="1014"/>
      <c r="G53" s="1014"/>
      <c r="H53" s="1014"/>
      <c r="I53" s="1014"/>
      <c r="J53" s="1014"/>
      <c r="K53" s="345"/>
      <c r="L53" s="345"/>
      <c r="M53" s="345"/>
      <c r="N53" s="345"/>
      <c r="O53" s="345"/>
      <c r="Y53" s="555"/>
      <c r="Z53" s="555"/>
      <c r="AA53" s="392"/>
    </row>
    <row r="54" spans="1:37" s="243" customFormat="1" ht="23.25" customHeight="1" x14ac:dyDescent="0.4">
      <c r="B54" s="391"/>
      <c r="C54" s="243" t="s">
        <v>1033</v>
      </c>
      <c r="AA54" s="392"/>
    </row>
    <row r="55" spans="1:37" s="243" customFormat="1" ht="6.75" customHeight="1" x14ac:dyDescent="0.4">
      <c r="B55" s="391"/>
      <c r="AA55" s="392"/>
    </row>
    <row r="56" spans="1:37" s="243" customFormat="1" ht="19.5" customHeight="1" x14ac:dyDescent="0.4">
      <c r="B56" s="391" t="s">
        <v>379</v>
      </c>
      <c r="C56" s="904" t="s">
        <v>1034</v>
      </c>
      <c r="D56" s="905"/>
      <c r="E56" s="905"/>
      <c r="F56" s="905"/>
      <c r="G56" s="905"/>
      <c r="H56" s="906"/>
      <c r="I56" s="1179"/>
      <c r="J56" s="1179"/>
      <c r="K56" s="1179"/>
      <c r="L56" s="1179"/>
      <c r="M56" s="1179"/>
      <c r="N56" s="1179"/>
      <c r="O56" s="1179"/>
      <c r="P56" s="1179"/>
      <c r="Q56" s="1179"/>
      <c r="R56" s="1179"/>
      <c r="S56" s="1179"/>
      <c r="T56" s="1179"/>
      <c r="U56" s="1179"/>
      <c r="V56" s="1179"/>
      <c r="W56" s="1179"/>
      <c r="X56" s="1179"/>
      <c r="Y56" s="1179"/>
      <c r="Z56" s="1180"/>
      <c r="AA56" s="392"/>
    </row>
    <row r="57" spans="1:37" s="243" customFormat="1" ht="19.5" customHeight="1" x14ac:dyDescent="0.4">
      <c r="B57" s="391" t="s">
        <v>379</v>
      </c>
      <c r="C57" s="904" t="s">
        <v>1035</v>
      </c>
      <c r="D57" s="905"/>
      <c r="E57" s="905"/>
      <c r="F57" s="905"/>
      <c r="G57" s="905"/>
      <c r="H57" s="906"/>
      <c r="I57" s="1179"/>
      <c r="J57" s="1179"/>
      <c r="K57" s="1179"/>
      <c r="L57" s="1179"/>
      <c r="M57" s="1179"/>
      <c r="N57" s="1179"/>
      <c r="O57" s="1179"/>
      <c r="P57" s="1179"/>
      <c r="Q57" s="1179"/>
      <c r="R57" s="1179"/>
      <c r="S57" s="1179"/>
      <c r="T57" s="1179"/>
      <c r="U57" s="1179"/>
      <c r="V57" s="1179"/>
      <c r="W57" s="1179"/>
      <c r="X57" s="1179"/>
      <c r="Y57" s="1179"/>
      <c r="Z57" s="1180"/>
      <c r="AA57" s="392"/>
    </row>
    <row r="58" spans="1:37" s="243" customFormat="1" ht="19.5" customHeight="1" x14ac:dyDescent="0.4">
      <c r="B58" s="391" t="s">
        <v>379</v>
      </c>
      <c r="C58" s="904" t="s">
        <v>1036</v>
      </c>
      <c r="D58" s="905"/>
      <c r="E58" s="905"/>
      <c r="F58" s="905"/>
      <c r="G58" s="905"/>
      <c r="H58" s="906"/>
      <c r="I58" s="1179"/>
      <c r="J58" s="1179"/>
      <c r="K58" s="1179"/>
      <c r="L58" s="1179"/>
      <c r="M58" s="1179"/>
      <c r="N58" s="1179"/>
      <c r="O58" s="1179"/>
      <c r="P58" s="1179"/>
      <c r="Q58" s="1179"/>
      <c r="R58" s="1179"/>
      <c r="S58" s="1179"/>
      <c r="T58" s="1179"/>
      <c r="U58" s="1179"/>
      <c r="V58" s="1179"/>
      <c r="W58" s="1179"/>
      <c r="X58" s="1179"/>
      <c r="Y58" s="1179"/>
      <c r="Z58" s="1180"/>
      <c r="AA58" s="392"/>
    </row>
    <row r="59" spans="1:37" s="243" customFormat="1" ht="19.5" customHeight="1" x14ac:dyDescent="0.4">
      <c r="B59" s="391"/>
      <c r="C59" s="345"/>
      <c r="D59" s="345"/>
      <c r="E59" s="345"/>
      <c r="F59" s="345"/>
      <c r="G59" s="345"/>
      <c r="H59" s="345"/>
      <c r="I59" s="394"/>
      <c r="J59" s="394"/>
      <c r="K59" s="394"/>
      <c r="L59" s="394"/>
      <c r="M59" s="394"/>
      <c r="N59" s="394"/>
      <c r="O59" s="394"/>
      <c r="P59" s="394"/>
      <c r="Q59" s="394"/>
      <c r="R59" s="394"/>
      <c r="S59" s="394"/>
      <c r="T59" s="394"/>
      <c r="U59" s="394"/>
      <c r="V59" s="394"/>
      <c r="W59" s="394"/>
      <c r="X59" s="394"/>
      <c r="Y59" s="394"/>
      <c r="Z59" s="394"/>
      <c r="AA59" s="392"/>
    </row>
    <row r="60" spans="1:37" s="394" customFormat="1" ht="18" customHeight="1" x14ac:dyDescent="0.4">
      <c r="A60" s="243"/>
      <c r="B60" s="391"/>
      <c r="C60" s="926" t="s">
        <v>1051</v>
      </c>
      <c r="D60" s="926"/>
      <c r="E60" s="926"/>
      <c r="F60" s="926"/>
      <c r="G60" s="926"/>
      <c r="H60" s="926"/>
      <c r="I60" s="926"/>
      <c r="J60" s="926"/>
      <c r="K60" s="926"/>
      <c r="L60" s="926"/>
      <c r="M60" s="926"/>
      <c r="N60" s="926"/>
      <c r="O60" s="926"/>
      <c r="P60" s="926"/>
      <c r="Q60" s="926"/>
      <c r="R60" s="926"/>
      <c r="S60" s="926"/>
      <c r="T60" s="926"/>
      <c r="U60" s="926"/>
      <c r="V60" s="926"/>
      <c r="W60" s="926"/>
      <c r="X60" s="926"/>
      <c r="Y60" s="926"/>
      <c r="Z60" s="926"/>
      <c r="AA60" s="927"/>
      <c r="AB60" s="243"/>
      <c r="AC60" s="243"/>
      <c r="AD60" s="243"/>
      <c r="AE60" s="243"/>
      <c r="AF60" s="243"/>
      <c r="AG60" s="243"/>
      <c r="AH60" s="243"/>
      <c r="AI60" s="243"/>
      <c r="AJ60" s="243"/>
      <c r="AK60" s="243"/>
    </row>
    <row r="61" spans="1:37" s="394" customFormat="1" ht="18" customHeight="1" x14ac:dyDescent="0.4">
      <c r="A61" s="243"/>
      <c r="B61" s="391"/>
      <c r="C61" s="345"/>
      <c r="D61" s="345"/>
      <c r="E61" s="345"/>
      <c r="F61" s="345"/>
      <c r="G61" s="345"/>
      <c r="H61" s="345"/>
      <c r="I61" s="345"/>
      <c r="J61" s="345"/>
      <c r="K61" s="345"/>
      <c r="L61" s="345"/>
      <c r="M61" s="345"/>
      <c r="N61" s="345"/>
      <c r="O61" s="345"/>
      <c r="P61" s="243"/>
      <c r="Q61" s="243"/>
      <c r="R61" s="243"/>
      <c r="S61" s="243"/>
      <c r="T61" s="243"/>
      <c r="U61" s="243"/>
      <c r="V61" s="243"/>
      <c r="W61" s="243"/>
      <c r="X61" s="243"/>
      <c r="Y61" s="243"/>
      <c r="Z61" s="243"/>
      <c r="AA61" s="392"/>
      <c r="AB61" s="243"/>
      <c r="AC61" s="243"/>
      <c r="AD61" s="243"/>
      <c r="AE61" s="243"/>
      <c r="AF61" s="243"/>
      <c r="AG61" s="243"/>
      <c r="AH61" s="243"/>
      <c r="AI61" s="243"/>
      <c r="AJ61" s="243"/>
      <c r="AK61" s="243"/>
    </row>
    <row r="62" spans="1:37" s="394" customFormat="1" ht="19.5" customHeight="1" x14ac:dyDescent="0.4">
      <c r="A62" s="243"/>
      <c r="B62" s="391"/>
      <c r="C62" s="243"/>
      <c r="D62" s="1177" t="s">
        <v>1052</v>
      </c>
      <c r="E62" s="1177"/>
      <c r="F62" s="1177"/>
      <c r="G62" s="1177"/>
      <c r="H62" s="1177"/>
      <c r="I62" s="1177"/>
      <c r="J62" s="1177"/>
      <c r="K62" s="1177"/>
      <c r="L62" s="1177"/>
      <c r="M62" s="1177"/>
      <c r="N62" s="1177"/>
      <c r="O62" s="1177"/>
      <c r="P62" s="1177"/>
      <c r="Q62" s="1177"/>
      <c r="R62" s="1177"/>
      <c r="S62" s="1177"/>
      <c r="T62" s="1177"/>
      <c r="U62" s="1177"/>
      <c r="V62" s="1177"/>
      <c r="W62" s="243"/>
      <c r="X62" s="243"/>
      <c r="Y62" s="1178" t="s">
        <v>1027</v>
      </c>
      <c r="Z62" s="1178"/>
      <c r="AA62" s="392"/>
      <c r="AB62" s="243"/>
      <c r="AC62" s="243"/>
      <c r="AD62" s="243"/>
      <c r="AE62" s="243"/>
      <c r="AF62" s="243"/>
      <c r="AG62" s="243"/>
      <c r="AH62" s="243"/>
      <c r="AI62" s="243"/>
      <c r="AJ62" s="243"/>
      <c r="AK62" s="243"/>
    </row>
    <row r="63" spans="1:37" ht="19.5" customHeight="1" x14ac:dyDescent="0.15">
      <c r="A63" s="394"/>
      <c r="B63" s="551"/>
      <c r="C63" s="394"/>
      <c r="D63" s="1177" t="s">
        <v>1042</v>
      </c>
      <c r="E63" s="1177"/>
      <c r="F63" s="1177"/>
      <c r="G63" s="1177"/>
      <c r="H63" s="1177"/>
      <c r="I63" s="1177"/>
      <c r="J63" s="1177"/>
      <c r="K63" s="1177"/>
      <c r="L63" s="1177"/>
      <c r="M63" s="1177"/>
      <c r="N63" s="1177"/>
      <c r="O63" s="1177"/>
      <c r="P63" s="1177"/>
      <c r="Q63" s="1177"/>
      <c r="R63" s="1177"/>
      <c r="S63" s="1177"/>
      <c r="T63" s="1177"/>
      <c r="U63" s="1177"/>
      <c r="V63" s="1177"/>
      <c r="W63" s="394"/>
      <c r="X63" s="394"/>
      <c r="Y63" s="1178" t="s">
        <v>1027</v>
      </c>
      <c r="Z63" s="1178"/>
      <c r="AA63" s="550"/>
      <c r="AB63" s="394"/>
      <c r="AC63" s="394"/>
      <c r="AD63" s="394"/>
      <c r="AE63" s="394"/>
      <c r="AF63" s="394"/>
      <c r="AG63" s="394"/>
      <c r="AH63" s="394"/>
      <c r="AI63" s="394"/>
      <c r="AJ63" s="394"/>
      <c r="AK63" s="394"/>
    </row>
    <row r="64" spans="1:37" ht="19.5" customHeight="1" x14ac:dyDescent="0.15">
      <c r="A64" s="394"/>
      <c r="B64" s="551"/>
      <c r="C64" s="394"/>
      <c r="D64" s="1177" t="s">
        <v>1043</v>
      </c>
      <c r="E64" s="1177"/>
      <c r="F64" s="1177"/>
      <c r="G64" s="1177"/>
      <c r="H64" s="1177"/>
      <c r="I64" s="1177"/>
      <c r="J64" s="1177"/>
      <c r="K64" s="1177"/>
      <c r="L64" s="1177"/>
      <c r="M64" s="1177"/>
      <c r="N64" s="1177"/>
      <c r="O64" s="1177"/>
      <c r="P64" s="1177"/>
      <c r="Q64" s="1177"/>
      <c r="R64" s="1177"/>
      <c r="S64" s="1177"/>
      <c r="T64" s="1177"/>
      <c r="U64" s="1177"/>
      <c r="V64" s="1177"/>
      <c r="W64" s="394"/>
      <c r="X64" s="394"/>
      <c r="Y64" s="1178" t="s">
        <v>1027</v>
      </c>
      <c r="Z64" s="1178"/>
      <c r="AA64" s="550"/>
      <c r="AB64" s="394"/>
      <c r="AC64" s="394"/>
      <c r="AD64" s="394"/>
      <c r="AE64" s="394"/>
      <c r="AF64" s="394"/>
      <c r="AG64" s="394"/>
      <c r="AH64" s="394"/>
      <c r="AI64" s="394"/>
      <c r="AJ64" s="394"/>
      <c r="AK64" s="394"/>
    </row>
    <row r="65" spans="1:37" ht="19.5" customHeight="1" x14ac:dyDescent="0.15">
      <c r="A65" s="394"/>
      <c r="B65" s="551"/>
      <c r="C65" s="394"/>
      <c r="D65" s="1177" t="s">
        <v>1044</v>
      </c>
      <c r="E65" s="1177"/>
      <c r="F65" s="1177"/>
      <c r="G65" s="1177"/>
      <c r="H65" s="1177"/>
      <c r="I65" s="1177"/>
      <c r="J65" s="1177"/>
      <c r="K65" s="1177"/>
      <c r="L65" s="1177"/>
      <c r="M65" s="1177"/>
      <c r="N65" s="1177"/>
      <c r="O65" s="1177"/>
      <c r="P65" s="1177"/>
      <c r="Q65" s="1177"/>
      <c r="R65" s="1177"/>
      <c r="S65" s="1177"/>
      <c r="T65" s="1177"/>
      <c r="U65" s="1177"/>
      <c r="V65" s="1177"/>
      <c r="W65" s="394"/>
      <c r="X65" s="394"/>
      <c r="Y65" s="1178" t="s">
        <v>1027</v>
      </c>
      <c r="Z65" s="1178"/>
      <c r="AA65" s="550"/>
      <c r="AB65" s="394"/>
      <c r="AC65" s="394"/>
      <c r="AD65" s="394"/>
      <c r="AE65" s="394"/>
      <c r="AF65" s="394"/>
      <c r="AG65" s="394"/>
      <c r="AH65" s="394"/>
      <c r="AI65" s="394"/>
      <c r="AJ65" s="394"/>
      <c r="AK65" s="394"/>
    </row>
    <row r="66" spans="1:37" s="394" customFormat="1" x14ac:dyDescent="0.4">
      <c r="B66" s="551"/>
      <c r="D66" s="1177" t="s">
        <v>1045</v>
      </c>
      <c r="E66" s="1177"/>
      <c r="F66" s="1177"/>
      <c r="G66" s="1177"/>
      <c r="H66" s="1177"/>
      <c r="I66" s="1177"/>
      <c r="J66" s="1177"/>
      <c r="K66" s="1177"/>
      <c r="L66" s="1177"/>
      <c r="M66" s="1177"/>
      <c r="N66" s="1177"/>
      <c r="O66" s="1177"/>
      <c r="P66" s="1177"/>
      <c r="Q66" s="1177"/>
      <c r="R66" s="1177"/>
      <c r="S66" s="1177"/>
      <c r="T66" s="1177"/>
      <c r="U66" s="1177"/>
      <c r="V66" s="1177"/>
      <c r="Y66" s="539"/>
      <c r="Z66" s="539"/>
      <c r="AA66" s="550"/>
    </row>
    <row r="67" spans="1:37" s="394" customFormat="1" x14ac:dyDescent="0.15">
      <c r="A67" s="399"/>
      <c r="B67" s="589"/>
      <c r="C67" s="410"/>
      <c r="D67" s="410"/>
      <c r="E67" s="410"/>
      <c r="F67" s="410"/>
      <c r="G67" s="410"/>
      <c r="H67" s="410"/>
      <c r="I67" s="410"/>
      <c r="J67" s="410"/>
      <c r="K67" s="410"/>
      <c r="L67" s="410"/>
      <c r="M67" s="410"/>
      <c r="N67" s="410"/>
      <c r="O67" s="410"/>
      <c r="P67" s="410"/>
      <c r="Q67" s="410"/>
      <c r="R67" s="410"/>
      <c r="S67" s="410"/>
      <c r="T67" s="410"/>
      <c r="U67" s="410"/>
      <c r="V67" s="410"/>
      <c r="W67" s="410"/>
      <c r="X67" s="410"/>
      <c r="Y67" s="410"/>
      <c r="Z67" s="410"/>
      <c r="AA67" s="484"/>
      <c r="AB67" s="399"/>
      <c r="AC67" s="399"/>
      <c r="AD67" s="399"/>
      <c r="AE67" s="399"/>
      <c r="AF67" s="399"/>
      <c r="AG67" s="399"/>
      <c r="AH67" s="399"/>
      <c r="AI67" s="399"/>
      <c r="AJ67" s="399"/>
      <c r="AK67" s="399"/>
    </row>
    <row r="68" spans="1:37" s="394" customFormat="1" x14ac:dyDescent="0.15">
      <c r="A68" s="399"/>
      <c r="B68" s="588"/>
      <c r="C68" s="399"/>
      <c r="D68" s="399"/>
      <c r="E68" s="399"/>
      <c r="F68" s="399"/>
      <c r="G68" s="399"/>
      <c r="H68" s="399"/>
      <c r="I68" s="399"/>
      <c r="J68" s="399"/>
      <c r="K68" s="399"/>
      <c r="L68" s="399"/>
      <c r="M68" s="399"/>
      <c r="N68" s="399"/>
      <c r="O68" s="399"/>
      <c r="P68" s="399"/>
      <c r="Q68" s="399"/>
      <c r="R68" s="399"/>
      <c r="S68" s="399"/>
      <c r="T68" s="399"/>
      <c r="U68" s="399"/>
      <c r="V68" s="399"/>
      <c r="W68" s="399"/>
      <c r="X68" s="399"/>
      <c r="Y68" s="399"/>
      <c r="Z68" s="399"/>
      <c r="AA68" s="399"/>
      <c r="AB68" s="399"/>
      <c r="AC68" s="399"/>
      <c r="AD68" s="399"/>
      <c r="AE68" s="399"/>
      <c r="AF68" s="399"/>
      <c r="AG68" s="399"/>
      <c r="AH68" s="399"/>
      <c r="AI68" s="399"/>
      <c r="AJ68" s="399"/>
      <c r="AK68" s="399"/>
    </row>
    <row r="69" spans="1:37" ht="36.950000000000003" customHeight="1" x14ac:dyDescent="0.15">
      <c r="B69" s="1176" t="s">
        <v>1053</v>
      </c>
      <c r="C69" s="1176"/>
      <c r="D69" s="1176"/>
      <c r="E69" s="1176"/>
      <c r="F69" s="1176"/>
      <c r="G69" s="1176"/>
      <c r="H69" s="1176"/>
      <c r="I69" s="1176"/>
      <c r="J69" s="1176"/>
      <c r="K69" s="1176"/>
      <c r="L69" s="1176"/>
      <c r="M69" s="1176"/>
      <c r="N69" s="1176"/>
      <c r="O69" s="1176"/>
      <c r="P69" s="1176"/>
      <c r="Q69" s="1176"/>
      <c r="R69" s="1176"/>
      <c r="S69" s="1176"/>
      <c r="T69" s="1176"/>
      <c r="U69" s="1176"/>
      <c r="V69" s="1176"/>
      <c r="W69" s="1176"/>
      <c r="X69" s="1176"/>
      <c r="Y69" s="1176"/>
      <c r="Z69" s="1176"/>
      <c r="AA69" s="1176"/>
    </row>
    <row r="70" spans="1:37" x14ac:dyDescent="0.15">
      <c r="A70" s="394"/>
      <c r="B70" s="1176" t="s">
        <v>1054</v>
      </c>
      <c r="C70" s="1176"/>
      <c r="D70" s="1176"/>
      <c r="E70" s="1176"/>
      <c r="F70" s="1176"/>
      <c r="G70" s="1176"/>
      <c r="H70" s="1176"/>
      <c r="I70" s="1176"/>
      <c r="J70" s="1176"/>
      <c r="K70" s="1176"/>
      <c r="L70" s="1176"/>
      <c r="M70" s="1176"/>
      <c r="N70" s="1176"/>
      <c r="O70" s="1176"/>
      <c r="P70" s="1176"/>
      <c r="Q70" s="1176"/>
      <c r="R70" s="1176"/>
      <c r="S70" s="1176"/>
      <c r="T70" s="1176"/>
      <c r="U70" s="1176"/>
      <c r="V70" s="1176"/>
      <c r="W70" s="1176"/>
      <c r="X70" s="1176"/>
      <c r="Y70" s="1176"/>
      <c r="Z70" s="1176"/>
      <c r="AA70" s="1176"/>
      <c r="AB70" s="394"/>
      <c r="AC70" s="394"/>
      <c r="AD70" s="394"/>
      <c r="AE70" s="394"/>
      <c r="AF70" s="394"/>
      <c r="AG70" s="394"/>
      <c r="AH70" s="394"/>
      <c r="AI70" s="394"/>
      <c r="AJ70" s="394"/>
      <c r="AK70" s="394"/>
    </row>
    <row r="71" spans="1:37" ht="13.5" customHeight="1" x14ac:dyDescent="0.15">
      <c r="A71" s="394"/>
      <c r="B71" s="1176" t="s">
        <v>1055</v>
      </c>
      <c r="C71" s="1176"/>
      <c r="D71" s="1176"/>
      <c r="E71" s="1176"/>
      <c r="F71" s="1176"/>
      <c r="G71" s="1176"/>
      <c r="H71" s="1176"/>
      <c r="I71" s="1176"/>
      <c r="J71" s="1176"/>
      <c r="K71" s="1176"/>
      <c r="L71" s="1176"/>
      <c r="M71" s="1176"/>
      <c r="N71" s="1176"/>
      <c r="O71" s="1176"/>
      <c r="P71" s="1176"/>
      <c r="Q71" s="1176"/>
      <c r="R71" s="1176"/>
      <c r="S71" s="1176"/>
      <c r="T71" s="1176"/>
      <c r="U71" s="1176"/>
      <c r="V71" s="1176"/>
      <c r="W71" s="1176"/>
      <c r="X71" s="1176"/>
      <c r="Y71" s="1176"/>
      <c r="Z71" s="1176"/>
      <c r="AA71" s="1176"/>
      <c r="AB71" s="394"/>
      <c r="AC71" s="394"/>
      <c r="AD71" s="394"/>
      <c r="AE71" s="394"/>
      <c r="AF71" s="394"/>
      <c r="AG71" s="394"/>
      <c r="AH71" s="394"/>
      <c r="AI71" s="394"/>
      <c r="AJ71" s="394"/>
      <c r="AK71" s="394"/>
    </row>
    <row r="72" spans="1:37" x14ac:dyDescent="0.15">
      <c r="A72" s="394"/>
      <c r="B72" s="1176" t="s">
        <v>1056</v>
      </c>
      <c r="C72" s="1176"/>
      <c r="D72" s="1176"/>
      <c r="E72" s="1176"/>
      <c r="F72" s="1176"/>
      <c r="G72" s="1176"/>
      <c r="H72" s="1176"/>
      <c r="I72" s="1176"/>
      <c r="J72" s="1176"/>
      <c r="K72" s="1176"/>
      <c r="L72" s="1176"/>
      <c r="M72" s="1176"/>
      <c r="N72" s="1176"/>
      <c r="O72" s="1176"/>
      <c r="P72" s="1176"/>
      <c r="Q72" s="1176"/>
      <c r="R72" s="1176"/>
      <c r="S72" s="1176"/>
      <c r="T72" s="1176"/>
      <c r="U72" s="1176"/>
      <c r="V72" s="1176"/>
      <c r="W72" s="1176"/>
      <c r="X72" s="1176"/>
      <c r="Y72" s="1176"/>
      <c r="Z72" s="1176"/>
      <c r="AA72" s="1176"/>
      <c r="AB72" s="394"/>
      <c r="AC72" s="394"/>
      <c r="AD72" s="394"/>
      <c r="AE72" s="394"/>
      <c r="AF72" s="394"/>
      <c r="AG72" s="394"/>
      <c r="AH72" s="394"/>
      <c r="AI72" s="394"/>
      <c r="AJ72" s="394"/>
      <c r="AK72" s="394"/>
    </row>
    <row r="73" spans="1:37" x14ac:dyDescent="0.15">
      <c r="B73" s="1176" t="s">
        <v>1057</v>
      </c>
      <c r="C73" s="1176"/>
      <c r="D73" s="1176"/>
      <c r="E73" s="1176"/>
      <c r="F73" s="1176"/>
      <c r="G73" s="1176"/>
      <c r="H73" s="1176"/>
      <c r="I73" s="1176"/>
      <c r="J73" s="1176"/>
      <c r="K73" s="1176"/>
      <c r="L73" s="1176"/>
      <c r="M73" s="1176"/>
      <c r="N73" s="1176"/>
      <c r="O73" s="1176"/>
      <c r="P73" s="1176"/>
      <c r="Q73" s="1176"/>
      <c r="R73" s="1176"/>
      <c r="S73" s="1176"/>
      <c r="T73" s="1176"/>
      <c r="U73" s="1176"/>
      <c r="V73" s="1176"/>
      <c r="W73" s="1176"/>
      <c r="X73" s="1176"/>
      <c r="Y73" s="1176"/>
      <c r="Z73" s="1176"/>
      <c r="AA73" s="1176"/>
      <c r="AB73" s="590"/>
    </row>
    <row r="74" spans="1:37" x14ac:dyDescent="0.15">
      <c r="B74" s="1176" t="s">
        <v>1058</v>
      </c>
      <c r="C74" s="1176"/>
      <c r="D74" s="1176"/>
      <c r="E74" s="1176"/>
      <c r="F74" s="1176"/>
      <c r="G74" s="1176"/>
      <c r="H74" s="1176"/>
      <c r="I74" s="1176"/>
      <c r="J74" s="1176"/>
      <c r="K74" s="1176"/>
      <c r="L74" s="1176"/>
      <c r="M74" s="1176"/>
      <c r="N74" s="1176"/>
      <c r="O74" s="1176"/>
      <c r="P74" s="1176"/>
      <c r="Q74" s="1176"/>
      <c r="R74" s="1176"/>
      <c r="S74" s="1176"/>
      <c r="T74" s="1176"/>
      <c r="U74" s="1176"/>
      <c r="V74" s="1176"/>
      <c r="W74" s="1176"/>
      <c r="X74" s="1176"/>
      <c r="Y74" s="1176"/>
      <c r="Z74" s="1176"/>
      <c r="AA74" s="591"/>
      <c r="AB74" s="590"/>
    </row>
    <row r="75" spans="1:37" x14ac:dyDescent="0.15">
      <c r="B75" s="592"/>
      <c r="D75" s="593"/>
    </row>
    <row r="76" spans="1:37" x14ac:dyDescent="0.15">
      <c r="B76" s="592"/>
      <c r="D76" s="593"/>
    </row>
    <row r="77" spans="1:37" x14ac:dyDescent="0.15">
      <c r="B77" s="592"/>
      <c r="D77" s="593"/>
    </row>
    <row r="78" spans="1:37" x14ac:dyDescent="0.15">
      <c r="B78" s="592"/>
      <c r="D78" s="593"/>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83" fitToHeight="0" orientation="portrait" r:id="rId1"/>
  <rowBreaks count="1" manualBreakCount="1">
    <brk id="44" max="2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F123"/>
  <sheetViews>
    <sheetView view="pageBreakPreview" zoomScale="70" zoomScaleNormal="100" zoomScaleSheetLayoutView="70" workbookViewId="0"/>
  </sheetViews>
  <sheetFormatPr defaultColWidth="3.5" defaultRowHeight="13.5" x14ac:dyDescent="0.15"/>
  <cols>
    <col min="1" max="1" width="1.25" style="399" customWidth="1"/>
    <col min="2" max="2" width="3" style="588" customWidth="1"/>
    <col min="3" max="6" width="3.5" style="399" customWidth="1"/>
    <col min="7" max="7" width="1.5" style="399" customWidth="1"/>
    <col min="8" max="8" width="3.5" style="399" customWidth="1"/>
    <col min="9" max="23" width="3.5" style="399"/>
    <col min="24" max="29" width="4" style="399" customWidth="1"/>
    <col min="30" max="32" width="3.25" style="399" customWidth="1"/>
    <col min="33" max="33" width="1.5" style="399" customWidth="1"/>
    <col min="34" max="34" width="3.625" style="399" customWidth="1"/>
    <col min="35" max="16384" width="3.5" style="399"/>
  </cols>
  <sheetData>
    <row r="1" spans="2:32" s="243" customFormat="1" x14ac:dyDescent="0.4"/>
    <row r="2" spans="2:32" s="243" customFormat="1" x14ac:dyDescent="0.4">
      <c r="B2" s="243" t="s">
        <v>1059</v>
      </c>
    </row>
    <row r="3" spans="2:32" s="243" customFormat="1" x14ac:dyDescent="0.4">
      <c r="W3" s="396" t="s">
        <v>639</v>
      </c>
      <c r="X3" s="345"/>
      <c r="Y3" s="345" t="s">
        <v>640</v>
      </c>
      <c r="Z3" s="345"/>
      <c r="AA3" s="345" t="s">
        <v>731</v>
      </c>
      <c r="AB3" s="345"/>
      <c r="AC3" s="345" t="s">
        <v>732</v>
      </c>
    </row>
    <row r="4" spans="2:32" s="243" customFormat="1" x14ac:dyDescent="0.4">
      <c r="AC4" s="396"/>
    </row>
    <row r="5" spans="2:32" s="243" customFormat="1" ht="47.25" customHeight="1" x14ac:dyDescent="0.4">
      <c r="B5" s="1142" t="s">
        <v>1060</v>
      </c>
      <c r="C5" s="1142"/>
      <c r="D5" s="1142"/>
      <c r="E5" s="1142"/>
      <c r="F5" s="1142"/>
      <c r="G5" s="1142"/>
      <c r="H5" s="1142"/>
      <c r="I5" s="1142"/>
      <c r="J5" s="1142"/>
      <c r="K5" s="1142"/>
      <c r="L5" s="1142"/>
      <c r="M5" s="1142"/>
      <c r="N5" s="1142"/>
      <c r="O5" s="1142"/>
      <c r="P5" s="1142"/>
      <c r="Q5" s="1142"/>
      <c r="R5" s="1142"/>
      <c r="S5" s="1142"/>
      <c r="T5" s="1142"/>
      <c r="U5" s="1142"/>
      <c r="V5" s="1142"/>
      <c r="W5" s="1142"/>
      <c r="X5" s="1142"/>
      <c r="Y5" s="1142"/>
      <c r="Z5" s="1142"/>
      <c r="AA5" s="1142"/>
      <c r="AB5" s="1142"/>
      <c r="AC5" s="1142"/>
      <c r="AD5" s="1142"/>
      <c r="AE5" s="1142"/>
      <c r="AF5" s="1142"/>
    </row>
    <row r="6" spans="2:32" s="243" customFormat="1" x14ac:dyDescent="0.4"/>
    <row r="7" spans="2:32" s="243" customFormat="1" ht="39" customHeight="1" x14ac:dyDescent="0.4">
      <c r="B7" s="1160" t="s">
        <v>960</v>
      </c>
      <c r="C7" s="1160"/>
      <c r="D7" s="1160"/>
      <c r="E7" s="1160"/>
      <c r="F7" s="116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6"/>
    </row>
    <row r="8" spans="2:32" ht="39" customHeight="1" x14ac:dyDescent="0.15">
      <c r="B8" s="904" t="s">
        <v>961</v>
      </c>
      <c r="C8" s="905"/>
      <c r="D8" s="905"/>
      <c r="E8" s="905"/>
      <c r="F8" s="906"/>
      <c r="G8" s="552"/>
      <c r="H8" s="532" t="s">
        <v>425</v>
      </c>
      <c r="I8" s="531" t="s">
        <v>962</v>
      </c>
      <c r="J8" s="531"/>
      <c r="K8" s="531"/>
      <c r="L8" s="531"/>
      <c r="M8" s="532" t="s">
        <v>425</v>
      </c>
      <c r="N8" s="531" t="s">
        <v>963</v>
      </c>
      <c r="O8" s="531"/>
      <c r="P8" s="531"/>
      <c r="Q8" s="531"/>
      <c r="R8" s="532" t="s">
        <v>425</v>
      </c>
      <c r="S8" s="531" t="s">
        <v>964</v>
      </c>
      <c r="T8" s="531"/>
      <c r="U8" s="531"/>
      <c r="V8" s="531"/>
      <c r="W8" s="531"/>
      <c r="X8" s="531"/>
      <c r="Y8" s="531"/>
      <c r="Z8" s="531"/>
      <c r="AA8" s="531"/>
      <c r="AB8" s="531"/>
      <c r="AC8" s="531"/>
      <c r="AD8" s="594"/>
      <c r="AE8" s="594"/>
      <c r="AF8" s="408"/>
    </row>
    <row r="9" spans="2:32" ht="27" customHeight="1" x14ac:dyDescent="0.15">
      <c r="B9" s="1143" t="s">
        <v>1061</v>
      </c>
      <c r="C9" s="1144"/>
      <c r="D9" s="1144"/>
      <c r="E9" s="1144"/>
      <c r="F9" s="1145"/>
      <c r="G9" s="595"/>
      <c r="H9" s="345" t="s">
        <v>425</v>
      </c>
      <c r="I9" s="537" t="s">
        <v>1062</v>
      </c>
      <c r="J9" s="537"/>
      <c r="K9" s="537"/>
      <c r="L9" s="537"/>
      <c r="M9" s="537"/>
      <c r="N9" s="537"/>
      <c r="O9" s="537"/>
      <c r="P9" s="537"/>
      <c r="Q9" s="537"/>
      <c r="R9" s="537"/>
      <c r="S9" s="537"/>
      <c r="T9" s="537"/>
      <c r="U9" s="537"/>
      <c r="V9" s="537"/>
      <c r="W9" s="537"/>
      <c r="X9" s="537"/>
      <c r="Y9" s="537"/>
      <c r="Z9" s="537"/>
      <c r="AA9" s="537"/>
      <c r="AB9" s="537"/>
      <c r="AC9" s="537"/>
      <c r="AD9" s="485"/>
      <c r="AE9" s="485"/>
      <c r="AF9" s="475"/>
    </row>
    <row r="10" spans="2:32" ht="27" customHeight="1" x14ac:dyDescent="0.15">
      <c r="B10" s="974"/>
      <c r="C10" s="975"/>
      <c r="D10" s="975"/>
      <c r="E10" s="975"/>
      <c r="F10" s="976"/>
      <c r="G10" s="596"/>
      <c r="H10" s="345" t="s">
        <v>425</v>
      </c>
      <c r="I10" s="566" t="s">
        <v>1063</v>
      </c>
      <c r="J10" s="566"/>
      <c r="K10" s="566"/>
      <c r="L10" s="566"/>
      <c r="M10" s="566"/>
      <c r="N10" s="566"/>
      <c r="O10" s="566"/>
      <c r="P10" s="566"/>
      <c r="Q10" s="566"/>
      <c r="R10" s="566"/>
      <c r="S10" s="566"/>
      <c r="T10" s="566"/>
      <c r="U10" s="566"/>
      <c r="V10" s="566"/>
      <c r="W10" s="566"/>
      <c r="X10" s="566"/>
      <c r="Y10" s="566"/>
      <c r="Z10" s="566"/>
      <c r="AA10" s="566"/>
      <c r="AB10" s="566"/>
      <c r="AC10" s="566"/>
      <c r="AD10" s="410"/>
      <c r="AE10" s="410"/>
      <c r="AF10" s="484"/>
    </row>
    <row r="11" spans="2:32" ht="39" customHeight="1" x14ac:dyDescent="0.15">
      <c r="B11" s="904" t="s">
        <v>1064</v>
      </c>
      <c r="C11" s="905"/>
      <c r="D11" s="905"/>
      <c r="E11" s="905"/>
      <c r="F11" s="906"/>
      <c r="G11" s="597"/>
      <c r="H11" s="532" t="s">
        <v>425</v>
      </c>
      <c r="I11" s="531" t="s">
        <v>1065</v>
      </c>
      <c r="J11" s="598"/>
      <c r="K11" s="598"/>
      <c r="L11" s="598"/>
      <c r="M11" s="598"/>
      <c r="N11" s="598"/>
      <c r="O11" s="598"/>
      <c r="P11" s="598"/>
      <c r="Q11" s="598"/>
      <c r="R11" s="532" t="s">
        <v>425</v>
      </c>
      <c r="S11" s="531" t="s">
        <v>1066</v>
      </c>
      <c r="T11" s="598"/>
      <c r="U11" s="598"/>
      <c r="V11" s="598"/>
      <c r="W11" s="598"/>
      <c r="X11" s="598"/>
      <c r="Y11" s="598"/>
      <c r="Z11" s="598"/>
      <c r="AA11" s="598"/>
      <c r="AB11" s="598"/>
      <c r="AC11" s="598"/>
      <c r="AD11" s="410"/>
      <c r="AE11" s="410"/>
      <c r="AF11" s="484"/>
    </row>
    <row r="12" spans="2:32" ht="22.5" customHeight="1" x14ac:dyDescent="0.15">
      <c r="B12" s="345"/>
      <c r="C12" s="345"/>
      <c r="D12" s="345"/>
      <c r="E12" s="345"/>
      <c r="F12" s="345"/>
      <c r="G12" s="599"/>
      <c r="H12" s="599"/>
      <c r="I12" s="599"/>
      <c r="J12" s="599"/>
      <c r="K12" s="599"/>
      <c r="L12" s="599"/>
      <c r="M12" s="599"/>
      <c r="N12" s="599"/>
      <c r="O12" s="599"/>
      <c r="P12" s="599"/>
      <c r="Q12" s="599"/>
      <c r="R12" s="599"/>
      <c r="S12" s="599"/>
      <c r="T12" s="599"/>
      <c r="U12" s="599"/>
      <c r="V12" s="599"/>
      <c r="W12" s="599"/>
      <c r="X12" s="599"/>
      <c r="Y12" s="599"/>
      <c r="Z12" s="599"/>
      <c r="AA12" s="599"/>
      <c r="AB12" s="599"/>
      <c r="AC12" s="599"/>
    </row>
    <row r="13" spans="2:32" ht="32.25" customHeight="1" x14ac:dyDescent="0.15">
      <c r="B13" s="544" t="s">
        <v>1067</v>
      </c>
      <c r="C13" s="536"/>
      <c r="D13" s="536"/>
      <c r="E13" s="536"/>
      <c r="F13" s="600"/>
      <c r="G13" s="601"/>
      <c r="H13" s="601"/>
      <c r="I13" s="601"/>
      <c r="J13" s="601"/>
      <c r="K13" s="601"/>
      <c r="L13" s="601"/>
      <c r="M13" s="601"/>
      <c r="N13" s="601"/>
      <c r="O13" s="601"/>
      <c r="P13" s="601"/>
      <c r="Q13" s="601"/>
      <c r="R13" s="601"/>
      <c r="S13" s="601"/>
      <c r="T13" s="601"/>
      <c r="U13" s="601"/>
      <c r="V13" s="601"/>
      <c r="W13" s="601"/>
      <c r="X13" s="601"/>
      <c r="Y13" s="601"/>
      <c r="Z13" s="601"/>
      <c r="AA13" s="601"/>
      <c r="AB13" s="601"/>
      <c r="AC13" s="601"/>
      <c r="AD13" s="601"/>
      <c r="AE13" s="601"/>
      <c r="AF13" s="602"/>
    </row>
    <row r="14" spans="2:32" s="243" customFormat="1" ht="10.5" customHeight="1" x14ac:dyDescent="0.4">
      <c r="B14" s="391"/>
      <c r="C14" s="912" t="s">
        <v>1068</v>
      </c>
      <c r="D14" s="913"/>
      <c r="E14" s="913"/>
      <c r="F14" s="924"/>
      <c r="G14" s="535"/>
      <c r="H14" s="535"/>
      <c r="I14" s="535"/>
      <c r="J14" s="535"/>
      <c r="K14" s="535"/>
      <c r="L14" s="535"/>
      <c r="M14" s="535"/>
      <c r="N14" s="535"/>
      <c r="O14" s="535"/>
      <c r="P14" s="535"/>
      <c r="Q14" s="535"/>
      <c r="R14" s="535"/>
      <c r="S14" s="535"/>
      <c r="T14" s="535"/>
      <c r="U14" s="535"/>
      <c r="V14" s="535"/>
      <c r="W14" s="535"/>
      <c r="X14" s="535"/>
      <c r="Y14" s="535"/>
      <c r="Z14" s="535"/>
      <c r="AA14" s="535"/>
      <c r="AB14" s="535"/>
      <c r="AC14" s="535"/>
      <c r="AD14" s="544"/>
      <c r="AE14" s="535"/>
      <c r="AF14" s="538"/>
    </row>
    <row r="15" spans="2:32" s="243" customFormat="1" ht="15.75" customHeight="1" x14ac:dyDescent="0.15">
      <c r="B15" s="391"/>
      <c r="C15" s="925"/>
      <c r="D15" s="926"/>
      <c r="E15" s="926"/>
      <c r="F15" s="927"/>
      <c r="H15" s="961" t="s">
        <v>1069</v>
      </c>
      <c r="I15" s="961"/>
      <c r="J15" s="961"/>
      <c r="K15" s="961"/>
      <c r="L15" s="961"/>
      <c r="M15" s="961"/>
      <c r="N15" s="961"/>
      <c r="O15" s="961"/>
      <c r="P15" s="961"/>
      <c r="Q15" s="961"/>
      <c r="R15" s="961"/>
      <c r="S15" s="961"/>
      <c r="T15" s="961"/>
      <c r="U15" s="961"/>
      <c r="V15" s="603"/>
      <c r="W15" s="603"/>
      <c r="X15" s="603"/>
      <c r="Y15" s="603"/>
      <c r="AD15" s="391"/>
      <c r="AF15" s="392"/>
    </row>
    <row r="16" spans="2:32" s="243" customFormat="1" ht="40.5" customHeight="1" x14ac:dyDescent="0.4">
      <c r="B16" s="604"/>
      <c r="C16" s="925"/>
      <c r="D16" s="926"/>
      <c r="E16" s="926"/>
      <c r="F16" s="927"/>
      <c r="H16" s="605" t="s">
        <v>977</v>
      </c>
      <c r="I16" s="1191" t="s">
        <v>1070</v>
      </c>
      <c r="J16" s="977"/>
      <c r="K16" s="977"/>
      <c r="L16" s="977"/>
      <c r="M16" s="977"/>
      <c r="N16" s="977"/>
      <c r="O16" s="977"/>
      <c r="P16" s="977"/>
      <c r="Q16" s="977"/>
      <c r="R16" s="977"/>
      <c r="S16" s="977"/>
      <c r="T16" s="977"/>
      <c r="U16" s="1192"/>
      <c r="V16" s="904"/>
      <c r="W16" s="905"/>
      <c r="X16" s="606" t="s">
        <v>826</v>
      </c>
      <c r="Z16" s="607"/>
      <c r="AA16" s="607"/>
      <c r="AB16" s="607"/>
      <c r="AD16" s="608" t="s">
        <v>898</v>
      </c>
      <c r="AE16" s="569" t="s">
        <v>308</v>
      </c>
      <c r="AF16" s="609" t="s">
        <v>899</v>
      </c>
    </row>
    <row r="17" spans="2:32" s="243" customFormat="1" ht="17.25" customHeight="1" x14ac:dyDescent="0.4">
      <c r="B17" s="604"/>
      <c r="C17" s="925"/>
      <c r="D17" s="926"/>
      <c r="E17" s="926"/>
      <c r="F17" s="927"/>
      <c r="H17" s="404"/>
      <c r="I17" s="610"/>
      <c r="J17" s="610"/>
      <c r="K17" s="610"/>
      <c r="L17" s="610"/>
      <c r="M17" s="610"/>
      <c r="N17" s="610"/>
      <c r="O17" s="610"/>
      <c r="P17" s="610"/>
      <c r="Q17" s="610"/>
      <c r="R17" s="610"/>
      <c r="S17" s="610"/>
      <c r="T17" s="610"/>
      <c r="U17" s="610"/>
      <c r="V17" s="532"/>
      <c r="W17" s="532"/>
      <c r="X17" s="532"/>
      <c r="Z17" s="607"/>
      <c r="AA17" s="607"/>
      <c r="AB17" s="607"/>
      <c r="AD17" s="608"/>
      <c r="AE17" s="569"/>
      <c r="AF17" s="609"/>
    </row>
    <row r="18" spans="2:32" s="243" customFormat="1" ht="40.5" customHeight="1" x14ac:dyDescent="0.4">
      <c r="B18" s="604"/>
      <c r="C18" s="925"/>
      <c r="D18" s="926"/>
      <c r="E18" s="926"/>
      <c r="F18" s="927"/>
      <c r="H18" s="605" t="s">
        <v>979</v>
      </c>
      <c r="I18" s="1191" t="s">
        <v>1071</v>
      </c>
      <c r="J18" s="977"/>
      <c r="K18" s="977"/>
      <c r="L18" s="977"/>
      <c r="M18" s="977"/>
      <c r="N18" s="977"/>
      <c r="O18" s="977"/>
      <c r="P18" s="977"/>
      <c r="Q18" s="977"/>
      <c r="R18" s="977"/>
      <c r="S18" s="977"/>
      <c r="T18" s="977"/>
      <c r="U18" s="1192"/>
      <c r="V18" s="904"/>
      <c r="W18" s="905"/>
      <c r="X18" s="606" t="s">
        <v>826</v>
      </c>
      <c r="Y18" s="243" t="s">
        <v>1072</v>
      </c>
      <c r="Z18" s="958" t="s">
        <v>1073</v>
      </c>
      <c r="AA18" s="958"/>
      <c r="AB18" s="958"/>
      <c r="AD18" s="551" t="s">
        <v>425</v>
      </c>
      <c r="AE18" s="345" t="s">
        <v>308</v>
      </c>
      <c r="AF18" s="554" t="s">
        <v>425</v>
      </c>
    </row>
    <row r="19" spans="2:32" s="243" customFormat="1" ht="20.25" customHeight="1" x14ac:dyDescent="0.4">
      <c r="B19" s="604"/>
      <c r="C19" s="925"/>
      <c r="D19" s="926"/>
      <c r="E19" s="926"/>
      <c r="F19" s="927"/>
      <c r="H19" s="345" t="s">
        <v>1074</v>
      </c>
      <c r="I19" s="611"/>
      <c r="J19" s="611"/>
      <c r="K19" s="611"/>
      <c r="L19" s="611"/>
      <c r="M19" s="611"/>
      <c r="N19" s="611"/>
      <c r="O19" s="611"/>
      <c r="P19" s="611"/>
      <c r="Q19" s="611"/>
      <c r="R19" s="611"/>
      <c r="S19" s="345"/>
      <c r="T19" s="345"/>
      <c r="U19" s="345"/>
      <c r="W19" s="607"/>
      <c r="X19" s="607"/>
      <c r="Y19" s="607"/>
      <c r="AD19" s="551"/>
      <c r="AE19" s="345"/>
      <c r="AF19" s="554"/>
    </row>
    <row r="20" spans="2:32" s="243" customFormat="1" ht="69.75" customHeight="1" x14ac:dyDescent="0.4">
      <c r="B20" s="604"/>
      <c r="C20" s="925"/>
      <c r="D20" s="926"/>
      <c r="E20" s="926"/>
      <c r="F20" s="927"/>
      <c r="H20" s="605" t="s">
        <v>983</v>
      </c>
      <c r="I20" s="1191" t="s">
        <v>1075</v>
      </c>
      <c r="J20" s="977"/>
      <c r="K20" s="977"/>
      <c r="L20" s="977"/>
      <c r="M20" s="977"/>
      <c r="N20" s="977"/>
      <c r="O20" s="977"/>
      <c r="P20" s="977"/>
      <c r="Q20" s="977"/>
      <c r="R20" s="977"/>
      <c r="S20" s="977"/>
      <c r="T20" s="977"/>
      <c r="U20" s="1192"/>
      <c r="V20" s="904"/>
      <c r="W20" s="905"/>
      <c r="X20" s="606" t="s">
        <v>826</v>
      </c>
      <c r="Y20" s="243" t="s">
        <v>1072</v>
      </c>
      <c r="Z20" s="958" t="s">
        <v>1076</v>
      </c>
      <c r="AA20" s="958"/>
      <c r="AB20" s="958"/>
      <c r="AD20" s="551" t="s">
        <v>425</v>
      </c>
      <c r="AE20" s="345" t="s">
        <v>308</v>
      </c>
      <c r="AF20" s="554" t="s">
        <v>425</v>
      </c>
    </row>
    <row r="21" spans="2:32" s="243" customFormat="1" ht="15" customHeight="1" x14ac:dyDescent="0.4">
      <c r="B21" s="604"/>
      <c r="C21" s="925"/>
      <c r="D21" s="926"/>
      <c r="E21" s="926"/>
      <c r="F21" s="927"/>
      <c r="H21" s="555"/>
      <c r="I21" s="611"/>
      <c r="J21" s="611"/>
      <c r="K21" s="611"/>
      <c r="L21" s="611"/>
      <c r="M21" s="611"/>
      <c r="N21" s="611"/>
      <c r="O21" s="611"/>
      <c r="P21" s="611"/>
      <c r="Q21" s="611"/>
      <c r="R21" s="611"/>
      <c r="S21" s="345"/>
      <c r="T21" s="345"/>
      <c r="U21" s="345"/>
      <c r="W21" s="607"/>
      <c r="X21" s="607"/>
      <c r="Y21" s="607"/>
      <c r="AD21" s="551"/>
      <c r="AE21" s="345"/>
      <c r="AF21" s="554"/>
    </row>
    <row r="22" spans="2:32" s="243" customFormat="1" x14ac:dyDescent="0.4">
      <c r="B22" s="604"/>
      <c r="C22" s="925"/>
      <c r="D22" s="926"/>
      <c r="E22" s="926"/>
      <c r="F22" s="927"/>
      <c r="H22" s="612" t="s">
        <v>1077</v>
      </c>
      <c r="I22" s="611"/>
      <c r="J22" s="611"/>
      <c r="K22" s="611"/>
      <c r="L22" s="611"/>
      <c r="M22" s="611"/>
      <c r="N22" s="611"/>
      <c r="O22" s="611"/>
      <c r="P22" s="611"/>
      <c r="Q22" s="611"/>
      <c r="R22" s="611"/>
      <c r="U22" s="345"/>
      <c r="W22" s="607"/>
      <c r="X22" s="607"/>
      <c r="Y22" s="607"/>
      <c r="AD22" s="608" t="s">
        <v>898</v>
      </c>
      <c r="AE22" s="569" t="s">
        <v>308</v>
      </c>
      <c r="AF22" s="609" t="s">
        <v>899</v>
      </c>
    </row>
    <row r="23" spans="2:32" s="243" customFormat="1" ht="21" customHeight="1" x14ac:dyDescent="0.4">
      <c r="B23" s="604"/>
      <c r="C23" s="925"/>
      <c r="D23" s="926"/>
      <c r="E23" s="926"/>
      <c r="F23" s="927"/>
      <c r="G23" s="385"/>
      <c r="H23" s="613" t="s">
        <v>1078</v>
      </c>
      <c r="I23" s="1187" t="s">
        <v>1079</v>
      </c>
      <c r="J23" s="1188"/>
      <c r="K23" s="1188"/>
      <c r="L23" s="1188"/>
      <c r="M23" s="1188"/>
      <c r="N23" s="1188"/>
      <c r="O23" s="1188"/>
      <c r="P23" s="1188"/>
      <c r="Q23" s="1188"/>
      <c r="R23" s="1188"/>
      <c r="S23" s="1188"/>
      <c r="T23" s="1188"/>
      <c r="U23" s="1188"/>
      <c r="V23" s="1188"/>
      <c r="W23" s="1188"/>
      <c r="X23" s="1189"/>
      <c r="Y23" s="607"/>
      <c r="AD23" s="551" t="s">
        <v>425</v>
      </c>
      <c r="AE23" s="345" t="s">
        <v>308</v>
      </c>
      <c r="AF23" s="554" t="s">
        <v>425</v>
      </c>
    </row>
    <row r="24" spans="2:32" s="243" customFormat="1" x14ac:dyDescent="0.4">
      <c r="B24" s="604"/>
      <c r="C24" s="925"/>
      <c r="D24" s="926"/>
      <c r="E24" s="926"/>
      <c r="F24" s="927"/>
      <c r="H24" s="614" t="s">
        <v>1080</v>
      </c>
      <c r="I24" s="611"/>
      <c r="J24" s="611"/>
      <c r="K24" s="611"/>
      <c r="L24" s="611"/>
      <c r="M24" s="611"/>
      <c r="N24" s="611"/>
      <c r="O24" s="611"/>
      <c r="P24" s="611"/>
      <c r="Q24" s="611"/>
      <c r="R24" s="611"/>
      <c r="U24" s="345"/>
      <c r="W24" s="607"/>
      <c r="X24" s="607"/>
      <c r="Y24" s="607"/>
      <c r="AD24" s="549"/>
      <c r="AE24" s="555"/>
      <c r="AF24" s="615"/>
    </row>
    <row r="25" spans="2:32" s="243" customFormat="1" x14ac:dyDescent="0.4">
      <c r="B25" s="604"/>
      <c r="C25" s="925"/>
      <c r="D25" s="926"/>
      <c r="E25" s="926"/>
      <c r="F25" s="927"/>
      <c r="H25" s="555"/>
      <c r="I25" s="611"/>
      <c r="J25" s="611"/>
      <c r="K25" s="611"/>
      <c r="L25" s="611"/>
      <c r="M25" s="611"/>
      <c r="N25" s="611"/>
      <c r="O25" s="611"/>
      <c r="P25" s="611"/>
      <c r="Q25" s="611"/>
      <c r="R25" s="611"/>
      <c r="U25" s="345"/>
      <c r="W25" s="607"/>
      <c r="X25" s="607"/>
      <c r="Y25" s="607"/>
      <c r="AD25" s="549"/>
      <c r="AE25" s="555"/>
      <c r="AF25" s="615"/>
    </row>
    <row r="26" spans="2:32" s="243" customFormat="1" ht="14.25" customHeight="1" x14ac:dyDescent="0.4">
      <c r="B26" s="604"/>
      <c r="C26" s="925"/>
      <c r="D26" s="926"/>
      <c r="E26" s="926"/>
      <c r="F26" s="927"/>
      <c r="H26" s="614" t="s">
        <v>1081</v>
      </c>
      <c r="I26" s="611"/>
      <c r="J26" s="611"/>
      <c r="K26" s="611"/>
      <c r="L26" s="611"/>
      <c r="M26" s="611"/>
      <c r="N26" s="611"/>
      <c r="O26" s="611"/>
      <c r="P26" s="611"/>
      <c r="Q26" s="611"/>
      <c r="R26" s="611"/>
      <c r="U26" s="345"/>
      <c r="W26" s="607"/>
      <c r="X26" s="607"/>
      <c r="Y26" s="607"/>
      <c r="AD26" s="608" t="s">
        <v>898</v>
      </c>
      <c r="AE26" s="569" t="s">
        <v>308</v>
      </c>
      <c r="AF26" s="609" t="s">
        <v>899</v>
      </c>
    </row>
    <row r="27" spans="2:32" s="243" customFormat="1" ht="58.5" customHeight="1" x14ac:dyDescent="0.4">
      <c r="B27" s="604"/>
      <c r="C27" s="925"/>
      <c r="D27" s="926"/>
      <c r="E27" s="926"/>
      <c r="F27" s="927"/>
      <c r="H27" s="605" t="s">
        <v>1082</v>
      </c>
      <c r="I27" s="616" t="s">
        <v>1083</v>
      </c>
      <c r="J27" s="616"/>
      <c r="K27" s="616"/>
      <c r="L27" s="617"/>
      <c r="M27" s="616" t="s">
        <v>1084</v>
      </c>
      <c r="N27" s="618"/>
      <c r="O27" s="618"/>
      <c r="P27" s="1190"/>
      <c r="Q27" s="1190"/>
      <c r="R27" s="1190"/>
      <c r="S27" s="1190"/>
      <c r="T27" s="1190"/>
      <c r="U27" s="1190"/>
      <c r="V27" s="1190"/>
      <c r="W27" s="1190"/>
      <c r="X27" s="606" t="s">
        <v>826</v>
      </c>
      <c r="Y27" s="243" t="s">
        <v>1072</v>
      </c>
      <c r="Z27" s="958" t="s">
        <v>1085</v>
      </c>
      <c r="AA27" s="958"/>
      <c r="AB27" s="958"/>
      <c r="AD27" s="551" t="s">
        <v>425</v>
      </c>
      <c r="AE27" s="345" t="s">
        <v>308</v>
      </c>
      <c r="AF27" s="554" t="s">
        <v>425</v>
      </c>
    </row>
    <row r="28" spans="2:32" s="243" customFormat="1" ht="17.25" customHeight="1" x14ac:dyDescent="0.4">
      <c r="B28" s="604"/>
      <c r="C28" s="925"/>
      <c r="D28" s="926"/>
      <c r="E28" s="926"/>
      <c r="F28" s="927"/>
      <c r="H28" s="555"/>
      <c r="I28" s="539"/>
      <c r="J28" s="539"/>
      <c r="K28" s="539"/>
      <c r="L28" s="539"/>
      <c r="M28" s="539"/>
      <c r="N28" s="619"/>
      <c r="O28" s="619"/>
      <c r="P28" s="620"/>
      <c r="Q28" s="620"/>
      <c r="R28" s="620"/>
      <c r="S28" s="620"/>
      <c r="T28" s="620"/>
      <c r="U28" s="620"/>
      <c r="V28" s="620"/>
      <c r="W28" s="620"/>
      <c r="X28" s="345"/>
      <c r="Z28" s="607"/>
      <c r="AA28" s="607"/>
      <c r="AB28" s="607"/>
      <c r="AD28" s="551"/>
      <c r="AE28" s="345"/>
      <c r="AF28" s="554"/>
    </row>
    <row r="29" spans="2:32" s="243" customFormat="1" ht="14.25" customHeight="1" x14ac:dyDescent="0.4">
      <c r="B29" s="604"/>
      <c r="C29" s="925"/>
      <c r="D29" s="926"/>
      <c r="E29" s="926"/>
      <c r="F29" s="927"/>
      <c r="H29" s="614" t="s">
        <v>1086</v>
      </c>
      <c r="I29" s="611"/>
      <c r="J29" s="611"/>
      <c r="K29" s="611"/>
      <c r="L29" s="611"/>
      <c r="M29" s="611"/>
      <c r="N29" s="611"/>
      <c r="O29" s="611"/>
      <c r="P29" s="611"/>
      <c r="Q29" s="611"/>
      <c r="R29" s="611"/>
      <c r="U29" s="345"/>
      <c r="W29" s="607"/>
      <c r="X29" s="607"/>
      <c r="Y29" s="607"/>
      <c r="AD29" s="608" t="s">
        <v>898</v>
      </c>
      <c r="AE29" s="569" t="s">
        <v>308</v>
      </c>
      <c r="AF29" s="609" t="s">
        <v>899</v>
      </c>
    </row>
    <row r="30" spans="2:32" s="243" customFormat="1" ht="15" customHeight="1" x14ac:dyDescent="0.4">
      <c r="B30" s="604"/>
      <c r="C30" s="925"/>
      <c r="D30" s="926"/>
      <c r="E30" s="926"/>
      <c r="F30" s="927"/>
      <c r="H30" s="571" t="s">
        <v>1087</v>
      </c>
      <c r="I30" s="1193" t="s">
        <v>1088</v>
      </c>
      <c r="J30" s="1194"/>
      <c r="K30" s="1194"/>
      <c r="L30" s="1194"/>
      <c r="M30" s="1194"/>
      <c r="N30" s="1194"/>
      <c r="O30" s="1194"/>
      <c r="P30" s="1194"/>
      <c r="Q30" s="1194"/>
      <c r="R30" s="1194"/>
      <c r="S30" s="1194"/>
      <c r="T30" s="1194"/>
      <c r="U30" s="1194"/>
      <c r="V30" s="1194"/>
      <c r="W30" s="1194"/>
      <c r="X30" s="1195"/>
      <c r="Z30" s="607"/>
      <c r="AA30" s="607"/>
      <c r="AB30" s="607"/>
      <c r="AD30" s="551" t="s">
        <v>425</v>
      </c>
      <c r="AE30" s="345" t="s">
        <v>308</v>
      </c>
      <c r="AF30" s="554" t="s">
        <v>425</v>
      </c>
    </row>
    <row r="31" spans="2:32" s="243" customFormat="1" x14ac:dyDescent="0.4">
      <c r="B31" s="389"/>
      <c r="C31" s="929"/>
      <c r="D31" s="929"/>
      <c r="E31" s="929"/>
      <c r="F31" s="930"/>
      <c r="G31" s="387"/>
      <c r="H31" s="387"/>
      <c r="I31" s="387"/>
      <c r="J31" s="387"/>
      <c r="K31" s="387"/>
      <c r="L31" s="387"/>
      <c r="M31" s="387"/>
      <c r="N31" s="387"/>
      <c r="O31" s="387"/>
      <c r="P31" s="387"/>
      <c r="Q31" s="387"/>
      <c r="R31" s="387"/>
      <c r="S31" s="387"/>
      <c r="T31" s="387"/>
      <c r="U31" s="387"/>
      <c r="V31" s="387"/>
      <c r="W31" s="387"/>
      <c r="X31" s="387"/>
      <c r="Y31" s="387"/>
      <c r="Z31" s="387"/>
      <c r="AA31" s="387"/>
      <c r="AB31" s="387"/>
      <c r="AC31" s="387"/>
      <c r="AD31" s="390"/>
      <c r="AE31" s="387"/>
      <c r="AF31" s="388"/>
    </row>
    <row r="32" spans="2:32" ht="32.25" customHeight="1" x14ac:dyDescent="0.15">
      <c r="B32" s="391" t="s">
        <v>1089</v>
      </c>
      <c r="C32" s="536"/>
      <c r="D32" s="536"/>
      <c r="E32" s="536"/>
      <c r="F32" s="600"/>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1"/>
      <c r="AF32" s="602"/>
    </row>
    <row r="33" spans="2:32" s="243" customFormat="1" ht="10.5" customHeight="1" x14ac:dyDescent="0.4">
      <c r="B33" s="391"/>
      <c r="C33" s="912" t="s">
        <v>1068</v>
      </c>
      <c r="D33" s="913"/>
      <c r="E33" s="913"/>
      <c r="F33" s="924"/>
      <c r="G33" s="535"/>
      <c r="H33" s="535"/>
      <c r="I33" s="535"/>
      <c r="J33" s="535"/>
      <c r="K33" s="535"/>
      <c r="L33" s="535"/>
      <c r="M33" s="535"/>
      <c r="N33" s="535"/>
      <c r="O33" s="535"/>
      <c r="P33" s="535"/>
      <c r="Q33" s="535"/>
      <c r="R33" s="535"/>
      <c r="S33" s="535"/>
      <c r="T33" s="535"/>
      <c r="U33" s="535"/>
      <c r="V33" s="535"/>
      <c r="W33" s="535"/>
      <c r="X33" s="535"/>
      <c r="Y33" s="535"/>
      <c r="Z33" s="535"/>
      <c r="AA33" s="535"/>
      <c r="AB33" s="535"/>
      <c r="AC33" s="535"/>
      <c r="AD33" s="544"/>
      <c r="AE33" s="535"/>
      <c r="AF33" s="538"/>
    </row>
    <row r="34" spans="2:32" s="243" customFormat="1" ht="15.75" customHeight="1" x14ac:dyDescent="0.15">
      <c r="B34" s="391"/>
      <c r="C34" s="925"/>
      <c r="D34" s="926"/>
      <c r="E34" s="926"/>
      <c r="F34" s="927"/>
      <c r="H34" s="961" t="s">
        <v>1069</v>
      </c>
      <c r="I34" s="961"/>
      <c r="J34" s="961"/>
      <c r="K34" s="961"/>
      <c r="L34" s="961"/>
      <c r="M34" s="961"/>
      <c r="N34" s="961"/>
      <c r="O34" s="961"/>
      <c r="P34" s="961"/>
      <c r="Q34" s="961"/>
      <c r="R34" s="961"/>
      <c r="S34" s="961"/>
      <c r="T34" s="961"/>
      <c r="U34" s="961"/>
      <c r="V34" s="603"/>
      <c r="W34" s="603"/>
      <c r="X34" s="603"/>
      <c r="Y34" s="603"/>
      <c r="AD34" s="391"/>
      <c r="AF34" s="392"/>
    </row>
    <row r="35" spans="2:32" s="243" customFormat="1" ht="40.5" customHeight="1" x14ac:dyDescent="0.4">
      <c r="B35" s="604"/>
      <c r="C35" s="925"/>
      <c r="D35" s="926"/>
      <c r="E35" s="926"/>
      <c r="F35" s="927"/>
      <c r="H35" s="605" t="s">
        <v>977</v>
      </c>
      <c r="I35" s="1191" t="s">
        <v>1070</v>
      </c>
      <c r="J35" s="977"/>
      <c r="K35" s="977"/>
      <c r="L35" s="977"/>
      <c r="M35" s="977"/>
      <c r="N35" s="977"/>
      <c r="O35" s="977"/>
      <c r="P35" s="977"/>
      <c r="Q35" s="977"/>
      <c r="R35" s="977"/>
      <c r="S35" s="977"/>
      <c r="T35" s="977"/>
      <c r="U35" s="1192"/>
      <c r="V35" s="904"/>
      <c r="W35" s="905"/>
      <c r="X35" s="606" t="s">
        <v>826</v>
      </c>
      <c r="Z35" s="607"/>
      <c r="AA35" s="607"/>
      <c r="AB35" s="607"/>
      <c r="AD35" s="608" t="s">
        <v>898</v>
      </c>
      <c r="AE35" s="569" t="s">
        <v>308</v>
      </c>
      <c r="AF35" s="609" t="s">
        <v>899</v>
      </c>
    </row>
    <row r="36" spans="2:32" s="243" customFormat="1" ht="16.5" customHeight="1" x14ac:dyDescent="0.4">
      <c r="B36" s="604"/>
      <c r="C36" s="925"/>
      <c r="D36" s="926"/>
      <c r="E36" s="926"/>
      <c r="F36" s="927"/>
      <c r="H36" s="404"/>
      <c r="I36" s="610"/>
      <c r="J36" s="610"/>
      <c r="K36" s="610"/>
      <c r="L36" s="610"/>
      <c r="M36" s="610"/>
      <c r="N36" s="610"/>
      <c r="O36" s="610"/>
      <c r="P36" s="610"/>
      <c r="Q36" s="610"/>
      <c r="R36" s="610"/>
      <c r="S36" s="610"/>
      <c r="T36" s="610"/>
      <c r="U36" s="610"/>
      <c r="V36" s="532"/>
      <c r="W36" s="532"/>
      <c r="X36" s="532"/>
      <c r="Z36" s="607"/>
      <c r="AA36" s="607"/>
      <c r="AB36" s="607"/>
      <c r="AD36" s="608"/>
      <c r="AE36" s="569"/>
      <c r="AF36" s="609"/>
    </row>
    <row r="37" spans="2:32" s="243" customFormat="1" ht="40.5" customHeight="1" x14ac:dyDescent="0.4">
      <c r="B37" s="604"/>
      <c r="C37" s="925"/>
      <c r="D37" s="926"/>
      <c r="E37" s="926"/>
      <c r="F37" s="927"/>
      <c r="H37" s="605" t="s">
        <v>979</v>
      </c>
      <c r="I37" s="1191" t="s">
        <v>1071</v>
      </c>
      <c r="J37" s="977"/>
      <c r="K37" s="977"/>
      <c r="L37" s="977"/>
      <c r="M37" s="977"/>
      <c r="N37" s="977"/>
      <c r="O37" s="977"/>
      <c r="P37" s="977"/>
      <c r="Q37" s="977"/>
      <c r="R37" s="977"/>
      <c r="S37" s="977"/>
      <c r="T37" s="977"/>
      <c r="U37" s="1192"/>
      <c r="V37" s="904"/>
      <c r="W37" s="905"/>
      <c r="X37" s="606" t="s">
        <v>826</v>
      </c>
      <c r="Y37" s="243" t="s">
        <v>1072</v>
      </c>
      <c r="Z37" s="958" t="s">
        <v>1090</v>
      </c>
      <c r="AA37" s="958"/>
      <c r="AB37" s="958"/>
      <c r="AD37" s="551" t="s">
        <v>425</v>
      </c>
      <c r="AE37" s="345" t="s">
        <v>308</v>
      </c>
      <c r="AF37" s="554" t="s">
        <v>425</v>
      </c>
    </row>
    <row r="38" spans="2:32" s="243" customFormat="1" ht="20.25" customHeight="1" x14ac:dyDescent="0.4">
      <c r="B38" s="621"/>
      <c r="C38" s="929"/>
      <c r="D38" s="929"/>
      <c r="E38" s="929"/>
      <c r="F38" s="929"/>
      <c r="G38" s="391"/>
      <c r="H38" s="393" t="s">
        <v>981</v>
      </c>
      <c r="I38" s="622"/>
      <c r="J38" s="622"/>
      <c r="K38" s="622"/>
      <c r="L38" s="622"/>
      <c r="M38" s="622"/>
      <c r="N38" s="622"/>
      <c r="O38" s="622"/>
      <c r="P38" s="622"/>
      <c r="Q38" s="622"/>
      <c r="R38" s="622"/>
      <c r="S38" s="393"/>
      <c r="T38" s="393"/>
      <c r="U38" s="393"/>
      <c r="V38" s="387"/>
      <c r="W38" s="623"/>
      <c r="X38" s="623"/>
      <c r="Y38" s="607"/>
      <c r="AD38" s="551"/>
      <c r="AE38" s="345"/>
      <c r="AF38" s="554"/>
    </row>
    <row r="39" spans="2:32" s="243" customFormat="1" ht="74.25" customHeight="1" x14ac:dyDescent="0.4">
      <c r="B39" s="604"/>
      <c r="C39" s="912"/>
      <c r="D39" s="926"/>
      <c r="E39" s="926"/>
      <c r="F39" s="927"/>
      <c r="H39" s="624" t="s">
        <v>983</v>
      </c>
      <c r="I39" s="960" t="s">
        <v>1075</v>
      </c>
      <c r="J39" s="961"/>
      <c r="K39" s="961"/>
      <c r="L39" s="961"/>
      <c r="M39" s="961"/>
      <c r="N39" s="961"/>
      <c r="O39" s="961"/>
      <c r="P39" s="961"/>
      <c r="Q39" s="961"/>
      <c r="R39" s="961"/>
      <c r="S39" s="961"/>
      <c r="T39" s="961"/>
      <c r="U39" s="962"/>
      <c r="V39" s="974"/>
      <c r="W39" s="975"/>
      <c r="X39" s="625" t="s">
        <v>826</v>
      </c>
      <c r="Y39" s="243" t="s">
        <v>1072</v>
      </c>
      <c r="Z39" s="958" t="s">
        <v>1091</v>
      </c>
      <c r="AA39" s="958"/>
      <c r="AB39" s="958"/>
      <c r="AD39" s="551" t="s">
        <v>425</v>
      </c>
      <c r="AE39" s="345" t="s">
        <v>308</v>
      </c>
      <c r="AF39" s="554" t="s">
        <v>425</v>
      </c>
    </row>
    <row r="40" spans="2:32" s="243" customFormat="1" ht="15" customHeight="1" x14ac:dyDescent="0.4">
      <c r="B40" s="604"/>
      <c r="C40" s="925"/>
      <c r="D40" s="926"/>
      <c r="E40" s="926"/>
      <c r="F40" s="927"/>
      <c r="H40" s="555"/>
      <c r="I40" s="611"/>
      <c r="J40" s="611"/>
      <c r="K40" s="611"/>
      <c r="L40" s="611"/>
      <c r="M40" s="611"/>
      <c r="N40" s="611"/>
      <c r="O40" s="611"/>
      <c r="P40" s="611"/>
      <c r="Q40" s="611"/>
      <c r="R40" s="611"/>
      <c r="S40" s="345"/>
      <c r="T40" s="345"/>
      <c r="U40" s="345"/>
      <c r="W40" s="607"/>
      <c r="X40" s="607"/>
      <c r="Y40" s="607"/>
      <c r="AD40" s="551"/>
      <c r="AE40" s="345"/>
      <c r="AF40" s="554"/>
    </row>
    <row r="41" spans="2:32" s="243" customFormat="1" x14ac:dyDescent="0.4">
      <c r="B41" s="604"/>
      <c r="C41" s="925"/>
      <c r="D41" s="926"/>
      <c r="E41" s="926"/>
      <c r="F41" s="927"/>
      <c r="H41" s="614" t="s">
        <v>1077</v>
      </c>
      <c r="I41" s="611"/>
      <c r="J41" s="611"/>
      <c r="K41" s="611"/>
      <c r="L41" s="611"/>
      <c r="M41" s="611"/>
      <c r="N41" s="611"/>
      <c r="O41" s="611"/>
      <c r="P41" s="611"/>
      <c r="Q41" s="611"/>
      <c r="R41" s="611"/>
      <c r="U41" s="345"/>
      <c r="W41" s="607"/>
      <c r="X41" s="607"/>
      <c r="Y41" s="607"/>
      <c r="AD41" s="608" t="s">
        <v>898</v>
      </c>
      <c r="AE41" s="569" t="s">
        <v>308</v>
      </c>
      <c r="AF41" s="609" t="s">
        <v>899</v>
      </c>
    </row>
    <row r="42" spans="2:32" s="243" customFormat="1" ht="21.75" customHeight="1" x14ac:dyDescent="0.4">
      <c r="B42" s="604"/>
      <c r="C42" s="925"/>
      <c r="D42" s="926"/>
      <c r="E42" s="926"/>
      <c r="F42" s="927"/>
      <c r="H42" s="605" t="s">
        <v>1078</v>
      </c>
      <c r="I42" s="1187" t="s">
        <v>1079</v>
      </c>
      <c r="J42" s="1188"/>
      <c r="K42" s="1188"/>
      <c r="L42" s="1188"/>
      <c r="M42" s="1188"/>
      <c r="N42" s="1188"/>
      <c r="O42" s="1188"/>
      <c r="P42" s="1188"/>
      <c r="Q42" s="1188"/>
      <c r="R42" s="1188"/>
      <c r="S42" s="1188"/>
      <c r="T42" s="1188"/>
      <c r="U42" s="1188"/>
      <c r="V42" s="1188"/>
      <c r="W42" s="1188"/>
      <c r="X42" s="1189"/>
      <c r="Y42" s="607"/>
      <c r="AD42" s="551" t="s">
        <v>425</v>
      </c>
      <c r="AE42" s="345" t="s">
        <v>308</v>
      </c>
      <c r="AF42" s="554" t="s">
        <v>425</v>
      </c>
    </row>
    <row r="43" spans="2:32" s="243" customFormat="1" x14ac:dyDescent="0.4">
      <c r="B43" s="604"/>
      <c r="C43" s="925"/>
      <c r="D43" s="926"/>
      <c r="E43" s="926"/>
      <c r="F43" s="927"/>
      <c r="H43" s="626" t="s">
        <v>1092</v>
      </c>
      <c r="I43" s="611"/>
      <c r="J43" s="611"/>
      <c r="K43" s="611"/>
      <c r="L43" s="611"/>
      <c r="M43" s="611"/>
      <c r="N43" s="611"/>
      <c r="O43" s="611"/>
      <c r="P43" s="611"/>
      <c r="Q43" s="611"/>
      <c r="R43" s="611"/>
      <c r="U43" s="345"/>
      <c r="W43" s="607"/>
      <c r="X43" s="607"/>
      <c r="Y43" s="607"/>
      <c r="AD43" s="549"/>
      <c r="AE43" s="555"/>
      <c r="AF43" s="615"/>
    </row>
    <row r="44" spans="2:32" s="243" customFormat="1" x14ac:dyDescent="0.4">
      <c r="B44" s="604"/>
      <c r="C44" s="925"/>
      <c r="D44" s="926"/>
      <c r="E44" s="926"/>
      <c r="F44" s="927"/>
      <c r="H44" s="555"/>
      <c r="I44" s="611"/>
      <c r="J44" s="611"/>
      <c r="K44" s="611"/>
      <c r="L44" s="611"/>
      <c r="M44" s="611"/>
      <c r="N44" s="611"/>
      <c r="O44" s="611"/>
      <c r="P44" s="611"/>
      <c r="Q44" s="611"/>
      <c r="R44" s="611"/>
      <c r="U44" s="345"/>
      <c r="W44" s="607"/>
      <c r="X44" s="607"/>
      <c r="Y44" s="607"/>
      <c r="AD44" s="549"/>
      <c r="AE44" s="555"/>
      <c r="AF44" s="615"/>
    </row>
    <row r="45" spans="2:32" s="243" customFormat="1" ht="14.25" customHeight="1" x14ac:dyDescent="0.4">
      <c r="B45" s="604"/>
      <c r="C45" s="925"/>
      <c r="D45" s="926"/>
      <c r="E45" s="926"/>
      <c r="F45" s="927"/>
      <c r="H45" s="614" t="s">
        <v>1081</v>
      </c>
      <c r="I45" s="611"/>
      <c r="J45" s="611"/>
      <c r="K45" s="611"/>
      <c r="L45" s="611"/>
      <c r="M45" s="611"/>
      <c r="N45" s="611"/>
      <c r="O45" s="611"/>
      <c r="P45" s="611"/>
      <c r="Q45" s="611"/>
      <c r="R45" s="611"/>
      <c r="U45" s="345"/>
      <c r="W45" s="607"/>
      <c r="X45" s="607"/>
      <c r="Y45" s="607"/>
      <c r="AD45" s="608" t="s">
        <v>898</v>
      </c>
      <c r="AE45" s="569" t="s">
        <v>308</v>
      </c>
      <c r="AF45" s="609" t="s">
        <v>899</v>
      </c>
    </row>
    <row r="46" spans="2:32" s="243" customFormat="1" ht="58.5" customHeight="1" x14ac:dyDescent="0.4">
      <c r="B46" s="604"/>
      <c r="C46" s="925"/>
      <c r="D46" s="926"/>
      <c r="E46" s="926"/>
      <c r="F46" s="927"/>
      <c r="H46" s="605" t="s">
        <v>1082</v>
      </c>
      <c r="I46" s="616" t="s">
        <v>1083</v>
      </c>
      <c r="J46" s="616"/>
      <c r="K46" s="616"/>
      <c r="L46" s="617"/>
      <c r="M46" s="616" t="s">
        <v>1084</v>
      </c>
      <c r="N46" s="618"/>
      <c r="O46" s="618"/>
      <c r="P46" s="1190"/>
      <c r="Q46" s="1190"/>
      <c r="R46" s="1190"/>
      <c r="S46" s="1190"/>
      <c r="T46" s="1190"/>
      <c r="U46" s="1190"/>
      <c r="V46" s="1190"/>
      <c r="W46" s="1190"/>
      <c r="X46" s="606" t="s">
        <v>826</v>
      </c>
      <c r="Y46" s="243" t="s">
        <v>1072</v>
      </c>
      <c r="Z46" s="958" t="s">
        <v>1085</v>
      </c>
      <c r="AA46" s="958"/>
      <c r="AB46" s="958"/>
      <c r="AD46" s="551" t="s">
        <v>425</v>
      </c>
      <c r="AE46" s="345" t="s">
        <v>308</v>
      </c>
      <c r="AF46" s="554" t="s">
        <v>425</v>
      </c>
    </row>
    <row r="47" spans="2:32" s="243" customFormat="1" ht="17.25" customHeight="1" x14ac:dyDescent="0.4">
      <c r="B47" s="604"/>
      <c r="C47" s="925"/>
      <c r="D47" s="926"/>
      <c r="E47" s="926"/>
      <c r="F47" s="927"/>
      <c r="H47" s="555"/>
      <c r="I47" s="539"/>
      <c r="J47" s="539"/>
      <c r="K47" s="539"/>
      <c r="L47" s="539"/>
      <c r="M47" s="539"/>
      <c r="N47" s="619"/>
      <c r="O47" s="619"/>
      <c r="P47" s="620"/>
      <c r="Q47" s="620"/>
      <c r="R47" s="620"/>
      <c r="S47" s="620"/>
      <c r="T47" s="620"/>
      <c r="U47" s="620"/>
      <c r="V47" s="620"/>
      <c r="W47" s="620"/>
      <c r="X47" s="345"/>
      <c r="Z47" s="607"/>
      <c r="AA47" s="607"/>
      <c r="AB47" s="607"/>
      <c r="AD47" s="551"/>
      <c r="AE47" s="345"/>
      <c r="AF47" s="554"/>
    </row>
    <row r="48" spans="2:32" s="243" customFormat="1" ht="14.25" customHeight="1" x14ac:dyDescent="0.4">
      <c r="B48" s="604"/>
      <c r="C48" s="925"/>
      <c r="D48" s="926"/>
      <c r="E48" s="926"/>
      <c r="F48" s="927"/>
      <c r="H48" s="614" t="s">
        <v>1086</v>
      </c>
      <c r="I48" s="611"/>
      <c r="J48" s="611"/>
      <c r="K48" s="611"/>
      <c r="L48" s="611"/>
      <c r="M48" s="611"/>
      <c r="N48" s="611"/>
      <c r="O48" s="611"/>
      <c r="P48" s="611"/>
      <c r="Q48" s="611"/>
      <c r="R48" s="611"/>
      <c r="U48" s="345"/>
      <c r="W48" s="607"/>
      <c r="X48" s="607"/>
      <c r="Y48" s="607"/>
      <c r="AD48" s="608" t="s">
        <v>898</v>
      </c>
      <c r="AE48" s="569" t="s">
        <v>308</v>
      </c>
      <c r="AF48" s="609" t="s">
        <v>899</v>
      </c>
    </row>
    <row r="49" spans="2:32" s="243" customFormat="1" ht="15" customHeight="1" x14ac:dyDescent="0.4">
      <c r="B49" s="604"/>
      <c r="C49" s="925"/>
      <c r="D49" s="926"/>
      <c r="E49" s="926"/>
      <c r="F49" s="927"/>
      <c r="H49" s="571" t="s">
        <v>1087</v>
      </c>
      <c r="I49" s="1193" t="s">
        <v>1088</v>
      </c>
      <c r="J49" s="1194"/>
      <c r="K49" s="1194"/>
      <c r="L49" s="1194"/>
      <c r="M49" s="1194"/>
      <c r="N49" s="1194"/>
      <c r="O49" s="1194"/>
      <c r="P49" s="1194"/>
      <c r="Q49" s="1194"/>
      <c r="R49" s="1194"/>
      <c r="S49" s="1194"/>
      <c r="T49" s="1194"/>
      <c r="U49" s="1194"/>
      <c r="V49" s="1194"/>
      <c r="W49" s="1194"/>
      <c r="X49" s="1195"/>
      <c r="Z49" s="607"/>
      <c r="AA49" s="607"/>
      <c r="AB49" s="607"/>
      <c r="AD49" s="551" t="s">
        <v>425</v>
      </c>
      <c r="AE49" s="345" t="s">
        <v>308</v>
      </c>
      <c r="AF49" s="554" t="s">
        <v>425</v>
      </c>
    </row>
    <row r="50" spans="2:32" s="243" customFormat="1" x14ac:dyDescent="0.4">
      <c r="B50" s="390"/>
      <c r="C50" s="928"/>
      <c r="D50" s="929"/>
      <c r="E50" s="929"/>
      <c r="F50" s="930"/>
      <c r="G50" s="387"/>
      <c r="H50" s="387"/>
      <c r="I50" s="387"/>
      <c r="J50" s="387"/>
      <c r="K50" s="387"/>
      <c r="L50" s="387"/>
      <c r="M50" s="387"/>
      <c r="N50" s="387"/>
      <c r="O50" s="387"/>
      <c r="P50" s="387"/>
      <c r="Q50" s="387"/>
      <c r="R50" s="387"/>
      <c r="S50" s="387"/>
      <c r="T50" s="387"/>
      <c r="U50" s="387"/>
      <c r="V50" s="387"/>
      <c r="W50" s="387"/>
      <c r="X50" s="387"/>
      <c r="Y50" s="387"/>
      <c r="Z50" s="387"/>
      <c r="AA50" s="387"/>
      <c r="AB50" s="387"/>
      <c r="AC50" s="387"/>
      <c r="AD50" s="390"/>
      <c r="AE50" s="387"/>
      <c r="AF50" s="388"/>
    </row>
    <row r="51" spans="2:32" s="243" customFormat="1" ht="38.25" customHeight="1" x14ac:dyDescent="0.4">
      <c r="B51" s="913" t="s">
        <v>1093</v>
      </c>
      <c r="C51" s="913"/>
      <c r="D51" s="913"/>
      <c r="E51" s="913"/>
      <c r="F51" s="913"/>
      <c r="G51" s="913"/>
      <c r="H51" s="913"/>
      <c r="I51" s="913"/>
      <c r="J51" s="913"/>
      <c r="K51" s="913"/>
      <c r="L51" s="913"/>
      <c r="M51" s="913"/>
      <c r="N51" s="913"/>
      <c r="O51" s="913"/>
      <c r="P51" s="913"/>
      <c r="Q51" s="913"/>
      <c r="R51" s="913"/>
      <c r="S51" s="913"/>
      <c r="T51" s="913"/>
      <c r="U51" s="913"/>
      <c r="V51" s="913"/>
      <c r="W51" s="913"/>
      <c r="X51" s="913"/>
      <c r="Y51" s="913"/>
      <c r="Z51" s="913"/>
      <c r="AA51" s="913"/>
      <c r="AB51" s="913"/>
      <c r="AC51" s="913"/>
    </row>
    <row r="52" spans="2:32" s="243" customFormat="1" x14ac:dyDescent="0.15">
      <c r="B52" s="401"/>
      <c r="C52" s="401"/>
      <c r="D52" s="401"/>
      <c r="E52" s="401"/>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row>
    <row r="53" spans="2:32" s="401" customFormat="1" x14ac:dyDescent="0.15">
      <c r="B53" s="588"/>
      <c r="C53" s="399"/>
      <c r="D53" s="399"/>
      <c r="E53" s="399"/>
      <c r="F53" s="399"/>
      <c r="G53" s="399"/>
      <c r="H53" s="399"/>
      <c r="I53" s="399"/>
      <c r="J53" s="399"/>
      <c r="K53" s="399"/>
      <c r="L53" s="399"/>
      <c r="M53" s="399"/>
      <c r="N53" s="399"/>
      <c r="O53" s="399"/>
      <c r="P53" s="399"/>
      <c r="Q53" s="399"/>
      <c r="R53" s="399"/>
      <c r="S53" s="399"/>
      <c r="T53" s="399"/>
      <c r="U53" s="399"/>
      <c r="V53" s="399"/>
      <c r="W53" s="399"/>
      <c r="X53" s="399"/>
      <c r="Y53" s="399"/>
      <c r="Z53" s="399"/>
      <c r="AA53" s="399"/>
      <c r="AB53" s="399"/>
      <c r="AC53" s="399"/>
    </row>
    <row r="122" spans="3:7" x14ac:dyDescent="0.15">
      <c r="C122" s="410"/>
      <c r="D122" s="410"/>
      <c r="E122" s="410"/>
      <c r="F122" s="410"/>
      <c r="G122" s="410"/>
    </row>
    <row r="123" spans="3:7" x14ac:dyDescent="0.15">
      <c r="C123" s="485"/>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00000000-0002-0000-0B00-000000000000}">
      <formula1>"□,■"</formula1>
    </dataValidation>
  </dataValidations>
  <printOptions horizontalCentered="1"/>
  <pageMargins left="0.70866141732283472" right="0.39370078740157483" top="0.51181102362204722" bottom="0.35433070866141736" header="0.31496062992125984" footer="0.31496062992125984"/>
  <pageSetup paperSize="9" scale="6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AG123"/>
  <sheetViews>
    <sheetView view="pageBreakPreview" zoomScaleNormal="100" zoomScaleSheetLayoutView="100" workbookViewId="0"/>
  </sheetViews>
  <sheetFormatPr defaultColWidth="3.5" defaultRowHeight="13.5" x14ac:dyDescent="0.15"/>
  <cols>
    <col min="1" max="1" width="1.25" style="399" customWidth="1"/>
    <col min="2" max="2" width="3" style="588" customWidth="1"/>
    <col min="3" max="6" width="3.5" style="399"/>
    <col min="7" max="7" width="1.5" style="399" customWidth="1"/>
    <col min="8" max="26" width="3.5" style="399"/>
    <col min="27" max="32" width="4" style="399" customWidth="1"/>
    <col min="33" max="33" width="1.25" style="399" customWidth="1"/>
    <col min="34" max="16384" width="3.5" style="399"/>
  </cols>
  <sheetData>
    <row r="1" spans="2:32" s="243" customFormat="1" x14ac:dyDescent="0.4"/>
    <row r="2" spans="2:32" s="243" customFormat="1" x14ac:dyDescent="0.4">
      <c r="B2" s="243" t="s">
        <v>1094</v>
      </c>
    </row>
    <row r="3" spans="2:32" s="243" customFormat="1" x14ac:dyDescent="0.4">
      <c r="Z3" s="396" t="s">
        <v>639</v>
      </c>
      <c r="AA3" s="345"/>
      <c r="AB3" s="345" t="s">
        <v>640</v>
      </c>
      <c r="AC3" s="345"/>
      <c r="AD3" s="345" t="s">
        <v>641</v>
      </c>
      <c r="AE3" s="345"/>
      <c r="AF3" s="345" t="s">
        <v>732</v>
      </c>
    </row>
    <row r="4" spans="2:32" s="243" customFormat="1" x14ac:dyDescent="0.4">
      <c r="AF4" s="396"/>
    </row>
    <row r="5" spans="2:32" s="243" customFormat="1" ht="38.25" customHeight="1" x14ac:dyDescent="0.4">
      <c r="B5" s="1142" t="s">
        <v>1095</v>
      </c>
      <c r="C5" s="899"/>
      <c r="D5" s="899"/>
      <c r="E5" s="899"/>
      <c r="F5" s="899"/>
      <c r="G5" s="899"/>
      <c r="H5" s="899"/>
      <c r="I5" s="899"/>
      <c r="J5" s="899"/>
      <c r="K5" s="899"/>
      <c r="L5" s="899"/>
      <c r="M5" s="899"/>
      <c r="N5" s="899"/>
      <c r="O5" s="899"/>
      <c r="P5" s="899"/>
      <c r="Q5" s="899"/>
      <c r="R5" s="899"/>
      <c r="S5" s="899"/>
      <c r="T5" s="899"/>
      <c r="U5" s="899"/>
      <c r="V5" s="899"/>
      <c r="W5" s="899"/>
      <c r="X5" s="899"/>
      <c r="Y5" s="899"/>
      <c r="Z5" s="899"/>
      <c r="AA5" s="899"/>
      <c r="AB5" s="899"/>
      <c r="AC5" s="899"/>
      <c r="AD5" s="899"/>
      <c r="AE5" s="899"/>
      <c r="AF5" s="899"/>
    </row>
    <row r="6" spans="2:32" s="243" customFormat="1" x14ac:dyDescent="0.4"/>
    <row r="7" spans="2:32" s="243" customFormat="1" ht="39.75" customHeight="1" x14ac:dyDescent="0.4">
      <c r="B7" s="1160" t="s">
        <v>960</v>
      </c>
      <c r="C7" s="1160"/>
      <c r="D7" s="1160"/>
      <c r="E7" s="1160"/>
      <c r="F7" s="1160"/>
      <c r="G7" s="1168"/>
      <c r="H7" s="1169"/>
      <c r="I7" s="1169"/>
      <c r="J7" s="1169"/>
      <c r="K7" s="1169"/>
      <c r="L7" s="1169"/>
      <c r="M7" s="1169"/>
      <c r="N7" s="1169"/>
      <c r="O7" s="1169"/>
      <c r="P7" s="1169"/>
      <c r="Q7" s="1169"/>
      <c r="R7" s="1169"/>
      <c r="S7" s="1169"/>
      <c r="T7" s="1169"/>
      <c r="U7" s="1169"/>
      <c r="V7" s="1169"/>
      <c r="W7" s="1169"/>
      <c r="X7" s="1169"/>
      <c r="Y7" s="1169"/>
      <c r="Z7" s="1169"/>
      <c r="AA7" s="1169"/>
      <c r="AB7" s="1169"/>
      <c r="AC7" s="1169"/>
      <c r="AD7" s="1169"/>
      <c r="AE7" s="1169"/>
      <c r="AF7" s="1209"/>
    </row>
    <row r="8" spans="2:32" ht="39.75" customHeight="1" x14ac:dyDescent="0.15">
      <c r="B8" s="904" t="s">
        <v>961</v>
      </c>
      <c r="C8" s="905"/>
      <c r="D8" s="905"/>
      <c r="E8" s="905"/>
      <c r="F8" s="906"/>
      <c r="G8" s="552"/>
      <c r="H8" s="532" t="s">
        <v>425</v>
      </c>
      <c r="I8" s="531" t="s">
        <v>962</v>
      </c>
      <c r="J8" s="531"/>
      <c r="K8" s="531"/>
      <c r="L8" s="531"/>
      <c r="M8" s="532" t="s">
        <v>425</v>
      </c>
      <c r="N8" s="531" t="s">
        <v>963</v>
      </c>
      <c r="O8" s="531"/>
      <c r="P8" s="531"/>
      <c r="Q8" s="531"/>
      <c r="R8" s="532" t="s">
        <v>425</v>
      </c>
      <c r="S8" s="531" t="s">
        <v>964</v>
      </c>
      <c r="T8" s="531"/>
      <c r="U8" s="531"/>
      <c r="V8" s="531"/>
      <c r="W8" s="531"/>
      <c r="X8" s="531"/>
      <c r="Y8" s="531"/>
      <c r="Z8" s="531"/>
      <c r="AA8" s="531"/>
      <c r="AB8" s="531"/>
      <c r="AC8" s="531"/>
      <c r="AD8" s="531"/>
      <c r="AE8" s="531"/>
      <c r="AF8" s="627"/>
    </row>
    <row r="9" spans="2:32" ht="27" customHeight="1" x14ac:dyDescent="0.15">
      <c r="B9" s="1143" t="s">
        <v>1061</v>
      </c>
      <c r="C9" s="1144"/>
      <c r="D9" s="1144"/>
      <c r="E9" s="1144"/>
      <c r="F9" s="1145"/>
      <c r="G9" s="544"/>
      <c r="H9" s="345" t="s">
        <v>425</v>
      </c>
      <c r="I9" s="537" t="s">
        <v>1062</v>
      </c>
      <c r="J9" s="535"/>
      <c r="K9" s="535"/>
      <c r="L9" s="535"/>
      <c r="M9" s="535"/>
      <c r="N9" s="535"/>
      <c r="O9" s="535"/>
      <c r="P9" s="535"/>
      <c r="Q9" s="535"/>
      <c r="R9" s="535"/>
      <c r="S9" s="535"/>
      <c r="T9" s="535"/>
      <c r="U9" s="535"/>
      <c r="V9" s="535"/>
      <c r="W9" s="535"/>
      <c r="X9" s="535"/>
      <c r="Y9" s="535"/>
      <c r="Z9" s="535"/>
      <c r="AA9" s="535"/>
      <c r="AB9" s="535"/>
      <c r="AC9" s="535"/>
      <c r="AD9" s="535"/>
      <c r="AE9" s="535"/>
      <c r="AF9" s="538"/>
    </row>
    <row r="10" spans="2:32" ht="27" customHeight="1" x14ac:dyDescent="0.15">
      <c r="B10" s="974"/>
      <c r="C10" s="975"/>
      <c r="D10" s="975"/>
      <c r="E10" s="975"/>
      <c r="F10" s="976"/>
      <c r="G10" s="390"/>
      <c r="H10" s="345" t="s">
        <v>425</v>
      </c>
      <c r="I10" s="566" t="s">
        <v>1063</v>
      </c>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8"/>
    </row>
    <row r="11" spans="2:32" ht="40.5" customHeight="1" x14ac:dyDescent="0.15">
      <c r="B11" s="904" t="s">
        <v>1064</v>
      </c>
      <c r="C11" s="905"/>
      <c r="D11" s="905"/>
      <c r="E11" s="905"/>
      <c r="F11" s="906"/>
      <c r="G11" s="597"/>
      <c r="H11" s="532" t="s">
        <v>425</v>
      </c>
      <c r="I11" s="531" t="s">
        <v>1065</v>
      </c>
      <c r="J11" s="598"/>
      <c r="K11" s="598"/>
      <c r="L11" s="598"/>
      <c r="M11" s="598"/>
      <c r="N11" s="598"/>
      <c r="O11" s="598"/>
      <c r="P11" s="598"/>
      <c r="Q11" s="598"/>
      <c r="R11" s="532" t="s">
        <v>425</v>
      </c>
      <c r="S11" s="531" t="s">
        <v>1066</v>
      </c>
      <c r="T11" s="598"/>
      <c r="U11" s="598"/>
      <c r="V11" s="598"/>
      <c r="W11" s="598"/>
      <c r="X11" s="598"/>
      <c r="Y11" s="598"/>
      <c r="Z11" s="598"/>
      <c r="AA11" s="598"/>
      <c r="AB11" s="598"/>
      <c r="AC11" s="598"/>
      <c r="AD11" s="598"/>
      <c r="AE11" s="598"/>
      <c r="AF11" s="628"/>
    </row>
    <row r="12" spans="2:32" ht="27" customHeight="1" x14ac:dyDescent="0.15">
      <c r="B12" s="544" t="s">
        <v>1096</v>
      </c>
      <c r="C12" s="536"/>
      <c r="D12" s="536"/>
      <c r="E12" s="536"/>
      <c r="F12" s="536"/>
      <c r="G12" s="629"/>
      <c r="H12" s="630"/>
      <c r="I12" s="630"/>
      <c r="J12" s="630"/>
      <c r="K12" s="630"/>
      <c r="L12" s="630"/>
      <c r="M12" s="630"/>
      <c r="N12" s="630"/>
      <c r="O12" s="630"/>
      <c r="P12" s="630"/>
      <c r="Q12" s="630"/>
      <c r="R12" s="630"/>
      <c r="S12" s="630"/>
      <c r="T12" s="630"/>
      <c r="U12" s="630"/>
      <c r="V12" s="630"/>
      <c r="W12" s="630"/>
      <c r="X12" s="630"/>
      <c r="Y12" s="630"/>
      <c r="Z12" s="630"/>
      <c r="AA12" s="630"/>
      <c r="AB12" s="630"/>
      <c r="AC12" s="630"/>
      <c r="AD12" s="630"/>
      <c r="AE12" s="630"/>
      <c r="AF12" s="631"/>
    </row>
    <row r="13" spans="2:32" s="243" customFormat="1" ht="10.5" customHeight="1" x14ac:dyDescent="0.4">
      <c r="B13" s="385"/>
      <c r="C13" s="912" t="s">
        <v>1068</v>
      </c>
      <c r="D13" s="913"/>
      <c r="E13" s="913"/>
      <c r="F13" s="924"/>
      <c r="G13" s="544"/>
      <c r="H13" s="535"/>
      <c r="I13" s="535"/>
      <c r="J13" s="535"/>
      <c r="K13" s="535"/>
      <c r="L13" s="535"/>
      <c r="M13" s="535"/>
      <c r="N13" s="535"/>
      <c r="O13" s="535"/>
      <c r="P13" s="535"/>
      <c r="Q13" s="535"/>
      <c r="R13" s="535"/>
      <c r="S13" s="535"/>
      <c r="T13" s="535"/>
      <c r="U13" s="535"/>
      <c r="V13" s="535"/>
      <c r="W13" s="535"/>
      <c r="X13" s="535"/>
      <c r="Y13" s="535"/>
      <c r="Z13" s="535"/>
      <c r="AA13" s="535"/>
      <c r="AB13" s="535"/>
      <c r="AC13" s="538"/>
      <c r="AD13" s="535"/>
      <c r="AE13" s="535"/>
      <c r="AF13" s="538"/>
    </row>
    <row r="14" spans="2:32" s="243" customFormat="1" ht="15.75" customHeight="1" x14ac:dyDescent="0.15">
      <c r="B14" s="391"/>
      <c r="C14" s="925"/>
      <c r="D14" s="926"/>
      <c r="E14" s="926"/>
      <c r="F14" s="927"/>
      <c r="G14" s="391"/>
      <c r="H14" s="961" t="s">
        <v>1069</v>
      </c>
      <c r="I14" s="961"/>
      <c r="J14" s="961"/>
      <c r="K14" s="961"/>
      <c r="L14" s="961"/>
      <c r="M14" s="961"/>
      <c r="N14" s="961"/>
      <c r="O14" s="961"/>
      <c r="P14" s="961"/>
      <c r="Q14" s="961"/>
      <c r="R14" s="961"/>
      <c r="S14" s="961"/>
      <c r="T14" s="961"/>
      <c r="U14" s="961"/>
      <c r="V14" s="961"/>
      <c r="W14" s="961"/>
      <c r="X14" s="961"/>
      <c r="Y14" s="603"/>
      <c r="Z14" s="603"/>
      <c r="AA14" s="603"/>
      <c r="AB14" s="603"/>
      <c r="AC14" s="392"/>
      <c r="AF14" s="392"/>
    </row>
    <row r="15" spans="2:32" s="243" customFormat="1" ht="40.5" customHeight="1" x14ac:dyDescent="0.4">
      <c r="B15" s="604"/>
      <c r="C15" s="925"/>
      <c r="D15" s="926"/>
      <c r="E15" s="926"/>
      <c r="F15" s="927"/>
      <c r="G15" s="391"/>
      <c r="H15" s="605" t="s">
        <v>977</v>
      </c>
      <c r="I15" s="1203" t="s">
        <v>1097</v>
      </c>
      <c r="J15" s="1204"/>
      <c r="K15" s="1204"/>
      <c r="L15" s="1204"/>
      <c r="M15" s="1204"/>
      <c r="N15" s="1204"/>
      <c r="O15" s="1204"/>
      <c r="P15" s="1204"/>
      <c r="Q15" s="1204"/>
      <c r="R15" s="1204"/>
      <c r="S15" s="1204"/>
      <c r="T15" s="1204"/>
      <c r="U15" s="1205"/>
      <c r="V15" s="904"/>
      <c r="W15" s="905"/>
      <c r="X15" s="606" t="s">
        <v>826</v>
      </c>
      <c r="Z15" s="607"/>
      <c r="AA15" s="607"/>
      <c r="AB15" s="607"/>
      <c r="AC15" s="392"/>
      <c r="AD15" s="608" t="s">
        <v>898</v>
      </c>
      <c r="AE15" s="569" t="s">
        <v>308</v>
      </c>
      <c r="AF15" s="609" t="s">
        <v>899</v>
      </c>
    </row>
    <row r="16" spans="2:32" s="243" customFormat="1" ht="18" customHeight="1" x14ac:dyDescent="0.4">
      <c r="B16" s="604"/>
      <c r="C16" s="925"/>
      <c r="D16" s="926"/>
      <c r="E16" s="926"/>
      <c r="F16" s="927"/>
      <c r="G16" s="391"/>
      <c r="H16" s="404"/>
      <c r="I16" s="632"/>
      <c r="J16" s="632"/>
      <c r="K16" s="632"/>
      <c r="L16" s="632"/>
      <c r="M16" s="632"/>
      <c r="N16" s="632"/>
      <c r="O16" s="632"/>
      <c r="P16" s="632"/>
      <c r="Q16" s="632"/>
      <c r="R16" s="632"/>
      <c r="S16" s="632"/>
      <c r="T16" s="632"/>
      <c r="U16" s="632"/>
      <c r="V16" s="532"/>
      <c r="W16" s="532"/>
      <c r="X16" s="532"/>
      <c r="Z16" s="607"/>
      <c r="AA16" s="607"/>
      <c r="AB16" s="607"/>
      <c r="AC16" s="392"/>
      <c r="AD16" s="608"/>
      <c r="AE16" s="569"/>
      <c r="AF16" s="609"/>
    </row>
    <row r="17" spans="2:32" s="243" customFormat="1" ht="40.5" customHeight="1" x14ac:dyDescent="0.4">
      <c r="B17" s="604"/>
      <c r="C17" s="925"/>
      <c r="D17" s="926"/>
      <c r="E17" s="926"/>
      <c r="F17" s="927"/>
      <c r="G17" s="391"/>
      <c r="H17" s="605" t="s">
        <v>979</v>
      </c>
      <c r="I17" s="1203" t="s">
        <v>1098</v>
      </c>
      <c r="J17" s="1204"/>
      <c r="K17" s="1204"/>
      <c r="L17" s="1204"/>
      <c r="M17" s="1204"/>
      <c r="N17" s="1204"/>
      <c r="O17" s="1204"/>
      <c r="P17" s="1204"/>
      <c r="Q17" s="1204"/>
      <c r="R17" s="1204"/>
      <c r="S17" s="1204"/>
      <c r="T17" s="1204"/>
      <c r="U17" s="1205"/>
      <c r="V17" s="904"/>
      <c r="W17" s="905"/>
      <c r="X17" s="606" t="s">
        <v>826</v>
      </c>
      <c r="Y17" s="243" t="s">
        <v>1072</v>
      </c>
      <c r="Z17" s="958" t="s">
        <v>1099</v>
      </c>
      <c r="AA17" s="958"/>
      <c r="AB17" s="958"/>
      <c r="AC17" s="392"/>
      <c r="AD17" s="551" t="s">
        <v>425</v>
      </c>
      <c r="AE17" s="345" t="s">
        <v>308</v>
      </c>
      <c r="AF17" s="554" t="s">
        <v>425</v>
      </c>
    </row>
    <row r="18" spans="2:32" s="243" customFormat="1" ht="20.25" customHeight="1" x14ac:dyDescent="0.4">
      <c r="B18" s="604"/>
      <c r="C18" s="925"/>
      <c r="D18" s="926"/>
      <c r="E18" s="926"/>
      <c r="F18" s="927"/>
      <c r="H18" s="345" t="s">
        <v>981</v>
      </c>
      <c r="I18" s="611"/>
      <c r="J18" s="611"/>
      <c r="K18" s="611"/>
      <c r="L18" s="611"/>
      <c r="M18" s="611"/>
      <c r="N18" s="611"/>
      <c r="O18" s="611"/>
      <c r="P18" s="611"/>
      <c r="Q18" s="611"/>
      <c r="R18" s="611"/>
      <c r="S18" s="345"/>
      <c r="T18" s="345"/>
      <c r="U18" s="345"/>
      <c r="W18" s="607"/>
      <c r="X18" s="607"/>
      <c r="Y18" s="607"/>
      <c r="AD18" s="551"/>
      <c r="AE18" s="345"/>
      <c r="AF18" s="554"/>
    </row>
    <row r="19" spans="2:32" s="243" customFormat="1" ht="74.25" customHeight="1" x14ac:dyDescent="0.4">
      <c r="B19" s="604"/>
      <c r="C19" s="925"/>
      <c r="D19" s="926"/>
      <c r="E19" s="926"/>
      <c r="F19" s="927"/>
      <c r="H19" s="605" t="s">
        <v>983</v>
      </c>
      <c r="I19" s="1191" t="s">
        <v>1075</v>
      </c>
      <c r="J19" s="977"/>
      <c r="K19" s="977"/>
      <c r="L19" s="977"/>
      <c r="M19" s="977"/>
      <c r="N19" s="977"/>
      <c r="O19" s="977"/>
      <c r="P19" s="977"/>
      <c r="Q19" s="977"/>
      <c r="R19" s="977"/>
      <c r="S19" s="977"/>
      <c r="T19" s="977"/>
      <c r="U19" s="1192"/>
      <c r="V19" s="904"/>
      <c r="W19" s="905"/>
      <c r="X19" s="606" t="s">
        <v>826</v>
      </c>
      <c r="Y19" s="243" t="s">
        <v>1072</v>
      </c>
      <c r="Z19" s="958" t="s">
        <v>1100</v>
      </c>
      <c r="AA19" s="958"/>
      <c r="AB19" s="958"/>
      <c r="AD19" s="551" t="s">
        <v>425</v>
      </c>
      <c r="AE19" s="345" t="s">
        <v>308</v>
      </c>
      <c r="AF19" s="554" t="s">
        <v>425</v>
      </c>
    </row>
    <row r="20" spans="2:32" s="243" customFormat="1" ht="15" customHeight="1" x14ac:dyDescent="0.4">
      <c r="B20" s="604"/>
      <c r="C20" s="925"/>
      <c r="D20" s="926"/>
      <c r="E20" s="926"/>
      <c r="F20" s="927"/>
      <c r="H20" s="555"/>
      <c r="I20" s="611"/>
      <c r="J20" s="611"/>
      <c r="K20" s="611"/>
      <c r="L20" s="611"/>
      <c r="M20" s="611"/>
      <c r="N20" s="611"/>
      <c r="O20" s="611"/>
      <c r="P20" s="611"/>
      <c r="Q20" s="611"/>
      <c r="R20" s="611"/>
      <c r="S20" s="345"/>
      <c r="T20" s="345"/>
      <c r="U20" s="345"/>
      <c r="W20" s="607"/>
      <c r="X20" s="607"/>
      <c r="Y20" s="607"/>
      <c r="AD20" s="551"/>
      <c r="AE20" s="345"/>
      <c r="AF20" s="554"/>
    </row>
    <row r="21" spans="2:32" s="243" customFormat="1" x14ac:dyDescent="0.4">
      <c r="B21" s="604"/>
      <c r="C21" s="925"/>
      <c r="D21" s="926"/>
      <c r="E21" s="926"/>
      <c r="F21" s="927"/>
      <c r="H21" s="614" t="s">
        <v>1077</v>
      </c>
      <c r="I21" s="611"/>
      <c r="J21" s="611"/>
      <c r="K21" s="611"/>
      <c r="L21" s="611"/>
      <c r="M21" s="611"/>
      <c r="N21" s="611"/>
      <c r="O21" s="611"/>
      <c r="P21" s="611"/>
      <c r="Q21" s="611"/>
      <c r="R21" s="611"/>
      <c r="U21" s="345"/>
      <c r="W21" s="607"/>
      <c r="X21" s="607"/>
      <c r="Y21" s="607"/>
      <c r="AD21" s="608" t="s">
        <v>898</v>
      </c>
      <c r="AE21" s="569" t="s">
        <v>308</v>
      </c>
      <c r="AF21" s="609" t="s">
        <v>899</v>
      </c>
    </row>
    <row r="22" spans="2:32" s="243" customFormat="1" ht="20.25" customHeight="1" x14ac:dyDescent="0.4">
      <c r="B22" s="604"/>
      <c r="C22" s="925"/>
      <c r="D22" s="926"/>
      <c r="E22" s="926"/>
      <c r="F22" s="927"/>
      <c r="G22" s="391"/>
      <c r="H22" s="605" t="s">
        <v>1078</v>
      </c>
      <c r="I22" s="1187" t="s">
        <v>1079</v>
      </c>
      <c r="J22" s="1188"/>
      <c r="K22" s="1188"/>
      <c r="L22" s="1188"/>
      <c r="M22" s="1188"/>
      <c r="N22" s="1188"/>
      <c r="O22" s="1188"/>
      <c r="P22" s="1188"/>
      <c r="Q22" s="1188"/>
      <c r="R22" s="1188"/>
      <c r="S22" s="1188"/>
      <c r="T22" s="1188"/>
      <c r="U22" s="1188"/>
      <c r="V22" s="1188"/>
      <c r="W22" s="1188"/>
      <c r="X22" s="1189"/>
      <c r="Y22" s="607"/>
      <c r="AD22" s="551" t="s">
        <v>425</v>
      </c>
      <c r="AE22" s="345" t="s">
        <v>308</v>
      </c>
      <c r="AF22" s="554" t="s">
        <v>425</v>
      </c>
    </row>
    <row r="23" spans="2:32" s="243" customFormat="1" x14ac:dyDescent="0.4">
      <c r="B23" s="604"/>
      <c r="C23" s="925"/>
      <c r="D23" s="926"/>
      <c r="E23" s="926"/>
      <c r="F23" s="927"/>
      <c r="H23" s="614" t="s">
        <v>1092</v>
      </c>
      <c r="I23" s="611"/>
      <c r="J23" s="611"/>
      <c r="K23" s="611"/>
      <c r="L23" s="611"/>
      <c r="M23" s="611"/>
      <c r="N23" s="611"/>
      <c r="O23" s="611"/>
      <c r="P23" s="611"/>
      <c r="Q23" s="611"/>
      <c r="R23" s="611"/>
      <c r="U23" s="345"/>
      <c r="W23" s="607"/>
      <c r="X23" s="607"/>
      <c r="Y23" s="607"/>
      <c r="AD23" s="549"/>
      <c r="AE23" s="555"/>
      <c r="AF23" s="615"/>
    </row>
    <row r="24" spans="2:32" s="243" customFormat="1" x14ac:dyDescent="0.4">
      <c r="B24" s="604"/>
      <c r="C24" s="925"/>
      <c r="D24" s="926"/>
      <c r="E24" s="926"/>
      <c r="F24" s="927"/>
      <c r="G24" s="391"/>
      <c r="H24" s="555"/>
      <c r="I24" s="611"/>
      <c r="J24" s="611"/>
      <c r="K24" s="611"/>
      <c r="L24" s="611"/>
      <c r="M24" s="611"/>
      <c r="N24" s="611"/>
      <c r="O24" s="611"/>
      <c r="P24" s="611"/>
      <c r="Q24" s="611"/>
      <c r="R24" s="611"/>
      <c r="S24" s="611"/>
      <c r="T24" s="611"/>
      <c r="U24" s="611"/>
      <c r="X24" s="345"/>
      <c r="Z24" s="607"/>
      <c r="AA24" s="607"/>
      <c r="AB24" s="607"/>
      <c r="AC24" s="392"/>
      <c r="AD24" s="555"/>
      <c r="AE24" s="555"/>
      <c r="AF24" s="615"/>
    </row>
    <row r="25" spans="2:32" s="243" customFormat="1" x14ac:dyDescent="0.4">
      <c r="B25" s="604"/>
      <c r="C25" s="925"/>
      <c r="D25" s="926"/>
      <c r="E25" s="926"/>
      <c r="F25" s="927"/>
      <c r="G25" s="391"/>
      <c r="H25" s="614" t="s">
        <v>1081</v>
      </c>
      <c r="I25" s="611"/>
      <c r="J25" s="611"/>
      <c r="K25" s="611"/>
      <c r="L25" s="611"/>
      <c r="M25" s="611"/>
      <c r="N25" s="611"/>
      <c r="O25" s="611"/>
      <c r="P25" s="611"/>
      <c r="Q25" s="611"/>
      <c r="R25" s="611"/>
      <c r="S25" s="611"/>
      <c r="T25" s="611"/>
      <c r="U25" s="611"/>
      <c r="X25" s="345"/>
      <c r="Z25" s="607"/>
      <c r="AA25" s="607"/>
      <c r="AB25" s="607"/>
      <c r="AC25" s="392"/>
      <c r="AD25" s="608" t="s">
        <v>898</v>
      </c>
      <c r="AE25" s="569" t="s">
        <v>308</v>
      </c>
      <c r="AF25" s="609" t="s">
        <v>899</v>
      </c>
    </row>
    <row r="26" spans="2:32" s="243" customFormat="1" ht="40.5" customHeight="1" x14ac:dyDescent="0.4">
      <c r="B26" s="604"/>
      <c r="C26" s="925"/>
      <c r="D26" s="926"/>
      <c r="E26" s="926"/>
      <c r="F26" s="927"/>
      <c r="G26" s="391"/>
      <c r="H26" s="605" t="s">
        <v>1082</v>
      </c>
      <c r="I26" s="616" t="s">
        <v>1083</v>
      </c>
      <c r="J26" s="616"/>
      <c r="K26" s="616"/>
      <c r="L26" s="617"/>
      <c r="M26" s="616" t="s">
        <v>1084</v>
      </c>
      <c r="N26" s="618"/>
      <c r="O26" s="618"/>
      <c r="P26" s="1190"/>
      <c r="Q26" s="1190"/>
      <c r="R26" s="1190"/>
      <c r="S26" s="1190"/>
      <c r="T26" s="1190"/>
      <c r="U26" s="1190"/>
      <c r="V26" s="1190"/>
      <c r="W26" s="1190"/>
      <c r="X26" s="606" t="s">
        <v>826</v>
      </c>
      <c r="Y26" s="243" t="s">
        <v>1072</v>
      </c>
      <c r="Z26" s="1199" t="s">
        <v>1101</v>
      </c>
      <c r="AA26" s="1199"/>
      <c r="AB26" s="1199"/>
      <c r="AC26" s="392"/>
      <c r="AD26" s="551" t="s">
        <v>425</v>
      </c>
      <c r="AE26" s="345" t="s">
        <v>308</v>
      </c>
      <c r="AF26" s="554" t="s">
        <v>425</v>
      </c>
    </row>
    <row r="27" spans="2:32" s="243" customFormat="1" ht="15.75" customHeight="1" x14ac:dyDescent="0.4">
      <c r="B27" s="604"/>
      <c r="C27" s="925"/>
      <c r="D27" s="926"/>
      <c r="E27" s="926"/>
      <c r="F27" s="927"/>
      <c r="H27" s="555"/>
      <c r="I27" s="539"/>
      <c r="J27" s="539"/>
      <c r="K27" s="539"/>
      <c r="L27" s="539"/>
      <c r="M27" s="539"/>
      <c r="N27" s="619"/>
      <c r="O27" s="619"/>
      <c r="P27" s="620"/>
      <c r="Q27" s="620"/>
      <c r="R27" s="620"/>
      <c r="S27" s="620"/>
      <c r="T27" s="620"/>
      <c r="U27" s="620"/>
      <c r="V27" s="620"/>
      <c r="W27" s="620"/>
      <c r="X27" s="345"/>
      <c r="Z27" s="633"/>
      <c r="AA27" s="633"/>
      <c r="AB27" s="633"/>
      <c r="AD27" s="551"/>
      <c r="AE27" s="345"/>
      <c r="AF27" s="554"/>
    </row>
    <row r="28" spans="2:32" s="243" customFormat="1" ht="14.25" customHeight="1" x14ac:dyDescent="0.4">
      <c r="B28" s="604"/>
      <c r="C28" s="925"/>
      <c r="D28" s="926"/>
      <c r="E28" s="926"/>
      <c r="F28" s="927"/>
      <c r="H28" s="612" t="s">
        <v>1086</v>
      </c>
      <c r="I28" s="622"/>
      <c r="J28" s="622"/>
      <c r="K28" s="622"/>
      <c r="L28" s="622"/>
      <c r="M28" s="622"/>
      <c r="N28" s="622"/>
      <c r="O28" s="622"/>
      <c r="P28" s="622"/>
      <c r="Q28" s="622"/>
      <c r="R28" s="622"/>
      <c r="S28" s="387"/>
      <c r="T28" s="387"/>
      <c r="U28" s="393"/>
      <c r="V28" s="387"/>
      <c r="W28" s="623"/>
      <c r="X28" s="623"/>
      <c r="Y28" s="607"/>
      <c r="AD28" s="608" t="s">
        <v>898</v>
      </c>
      <c r="AE28" s="569" t="s">
        <v>308</v>
      </c>
      <c r="AF28" s="609" t="s">
        <v>899</v>
      </c>
    </row>
    <row r="29" spans="2:32" s="243" customFormat="1" ht="15" customHeight="1" x14ac:dyDescent="0.4">
      <c r="B29" s="604"/>
      <c r="C29" s="925"/>
      <c r="D29" s="926"/>
      <c r="E29" s="926"/>
      <c r="F29" s="927"/>
      <c r="H29" s="530" t="s">
        <v>1087</v>
      </c>
      <c r="I29" s="1206" t="s">
        <v>1088</v>
      </c>
      <c r="J29" s="1207"/>
      <c r="K29" s="1207"/>
      <c r="L29" s="1207"/>
      <c r="M29" s="1207"/>
      <c r="N29" s="1207"/>
      <c r="O29" s="1207"/>
      <c r="P29" s="1207"/>
      <c r="Q29" s="1207"/>
      <c r="R29" s="1207"/>
      <c r="S29" s="1207"/>
      <c r="T29" s="1207"/>
      <c r="U29" s="1207"/>
      <c r="V29" s="1207"/>
      <c r="W29" s="1207"/>
      <c r="X29" s="1208"/>
      <c r="Y29" s="391"/>
      <c r="Z29" s="607"/>
      <c r="AA29" s="607"/>
      <c r="AB29" s="607"/>
      <c r="AD29" s="551" t="s">
        <v>425</v>
      </c>
      <c r="AE29" s="345" t="s">
        <v>308</v>
      </c>
      <c r="AF29" s="554" t="s">
        <v>425</v>
      </c>
    </row>
    <row r="30" spans="2:32" s="243" customFormat="1" ht="21" customHeight="1" x14ac:dyDescent="0.4">
      <c r="B30" s="634"/>
      <c r="C30" s="928"/>
      <c r="D30" s="929"/>
      <c r="E30" s="929"/>
      <c r="F30" s="930"/>
      <c r="G30" s="390"/>
      <c r="H30" s="404"/>
      <c r="I30" s="404"/>
      <c r="J30" s="404"/>
      <c r="K30" s="404"/>
      <c r="L30" s="404"/>
      <c r="M30" s="616"/>
      <c r="N30" s="618"/>
      <c r="O30" s="618"/>
      <c r="P30" s="618"/>
      <c r="Q30" s="618"/>
      <c r="R30" s="618"/>
      <c r="S30" s="618"/>
      <c r="T30" s="618"/>
      <c r="U30" s="618"/>
      <c r="V30" s="533"/>
      <c r="W30" s="533"/>
      <c r="X30" s="532"/>
      <c r="Y30" s="387"/>
      <c r="Z30" s="623"/>
      <c r="AA30" s="623"/>
      <c r="AB30" s="623"/>
      <c r="AC30" s="388"/>
      <c r="AD30" s="635"/>
      <c r="AE30" s="635"/>
      <c r="AF30" s="636"/>
    </row>
    <row r="31" spans="2:32" ht="21.75" customHeight="1" x14ac:dyDescent="0.15">
      <c r="B31" s="544" t="s">
        <v>1102</v>
      </c>
      <c r="C31" s="536"/>
      <c r="D31" s="536"/>
      <c r="E31" s="536"/>
      <c r="F31" s="536"/>
      <c r="G31" s="629"/>
      <c r="H31" s="630"/>
      <c r="I31" s="630"/>
      <c r="J31" s="630"/>
      <c r="K31" s="630"/>
      <c r="L31" s="630"/>
      <c r="M31" s="630"/>
      <c r="N31" s="630"/>
      <c r="O31" s="630"/>
      <c r="P31" s="630"/>
      <c r="Q31" s="630"/>
      <c r="R31" s="630"/>
      <c r="S31" s="630"/>
      <c r="T31" s="630"/>
      <c r="U31" s="630"/>
      <c r="V31" s="630"/>
      <c r="W31" s="630"/>
      <c r="X31" s="630"/>
      <c r="Y31" s="630"/>
      <c r="Z31" s="630"/>
      <c r="AA31" s="630"/>
      <c r="AB31" s="630"/>
      <c r="AC31" s="630"/>
      <c r="AD31" s="630"/>
      <c r="AE31" s="630"/>
      <c r="AF31" s="631"/>
    </row>
    <row r="32" spans="2:32" s="243" customFormat="1" ht="10.5" customHeight="1" x14ac:dyDescent="0.4">
      <c r="B32" s="385"/>
      <c r="C32" s="912" t="s">
        <v>1068</v>
      </c>
      <c r="D32" s="912"/>
      <c r="E32" s="912"/>
      <c r="F32" s="1200"/>
      <c r="G32" s="535"/>
      <c r="H32" s="535"/>
      <c r="I32" s="535"/>
      <c r="J32" s="535"/>
      <c r="K32" s="535"/>
      <c r="L32" s="535"/>
      <c r="M32" s="535"/>
      <c r="N32" s="535"/>
      <c r="O32" s="535"/>
      <c r="P32" s="535"/>
      <c r="Q32" s="535"/>
      <c r="R32" s="535"/>
      <c r="S32" s="535"/>
      <c r="T32" s="535"/>
      <c r="U32" s="535"/>
      <c r="V32" s="535"/>
      <c r="W32" s="535"/>
      <c r="X32" s="535"/>
      <c r="Y32" s="535"/>
      <c r="Z32" s="535"/>
      <c r="AA32" s="535"/>
      <c r="AB32" s="535"/>
      <c r="AC32" s="538"/>
      <c r="AD32" s="535"/>
      <c r="AE32" s="535"/>
      <c r="AF32" s="538"/>
    </row>
    <row r="33" spans="2:32" s="243" customFormat="1" ht="15.75" customHeight="1" x14ac:dyDescent="0.15">
      <c r="B33" s="391"/>
      <c r="C33" s="912"/>
      <c r="D33" s="912"/>
      <c r="E33" s="912"/>
      <c r="F33" s="1200"/>
      <c r="H33" s="961" t="s">
        <v>1069</v>
      </c>
      <c r="I33" s="961"/>
      <c r="J33" s="961"/>
      <c r="K33" s="961"/>
      <c r="L33" s="961"/>
      <c r="M33" s="961"/>
      <c r="N33" s="961"/>
      <c r="O33" s="961"/>
      <c r="P33" s="961"/>
      <c r="Q33" s="961"/>
      <c r="R33" s="961"/>
      <c r="S33" s="961"/>
      <c r="T33" s="961"/>
      <c r="U33" s="961"/>
      <c r="V33" s="961"/>
      <c r="W33" s="961"/>
      <c r="X33" s="961"/>
      <c r="Y33" s="603"/>
      <c r="Z33" s="603"/>
      <c r="AA33" s="603"/>
      <c r="AB33" s="603"/>
      <c r="AC33" s="392"/>
      <c r="AF33" s="392"/>
    </row>
    <row r="34" spans="2:32" s="243" customFormat="1" ht="40.5" customHeight="1" x14ac:dyDescent="0.4">
      <c r="B34" s="604"/>
      <c r="C34" s="912"/>
      <c r="D34" s="912"/>
      <c r="E34" s="912"/>
      <c r="F34" s="1200"/>
      <c r="H34" s="605" t="s">
        <v>977</v>
      </c>
      <c r="I34" s="1203" t="s">
        <v>1097</v>
      </c>
      <c r="J34" s="1204"/>
      <c r="K34" s="1204"/>
      <c r="L34" s="1204"/>
      <c r="M34" s="1204"/>
      <c r="N34" s="1204"/>
      <c r="O34" s="1204"/>
      <c r="P34" s="1204"/>
      <c r="Q34" s="1204"/>
      <c r="R34" s="1204"/>
      <c r="S34" s="1204"/>
      <c r="T34" s="1204"/>
      <c r="U34" s="1205"/>
      <c r="V34" s="904"/>
      <c r="W34" s="905"/>
      <c r="X34" s="606" t="s">
        <v>826</v>
      </c>
      <c r="Z34" s="607"/>
      <c r="AA34" s="607"/>
      <c r="AB34" s="607"/>
      <c r="AC34" s="392"/>
      <c r="AD34" s="608" t="s">
        <v>898</v>
      </c>
      <c r="AE34" s="569" t="s">
        <v>308</v>
      </c>
      <c r="AF34" s="609" t="s">
        <v>899</v>
      </c>
    </row>
    <row r="35" spans="2:32" s="243" customFormat="1" ht="17.25" customHeight="1" x14ac:dyDescent="0.4">
      <c r="B35" s="604"/>
      <c r="C35" s="912"/>
      <c r="D35" s="912"/>
      <c r="E35" s="912"/>
      <c r="F35" s="1200"/>
      <c r="H35" s="404"/>
      <c r="I35" s="632"/>
      <c r="J35" s="632"/>
      <c r="K35" s="632"/>
      <c r="L35" s="632"/>
      <c r="M35" s="632"/>
      <c r="N35" s="632"/>
      <c r="O35" s="632"/>
      <c r="P35" s="632"/>
      <c r="Q35" s="632"/>
      <c r="R35" s="632"/>
      <c r="S35" s="632"/>
      <c r="T35" s="632"/>
      <c r="U35" s="632"/>
      <c r="V35" s="532"/>
      <c r="W35" s="532"/>
      <c r="X35" s="532"/>
      <c r="Z35" s="607"/>
      <c r="AA35" s="607"/>
      <c r="AB35" s="607"/>
      <c r="AC35" s="392"/>
      <c r="AD35" s="608"/>
      <c r="AE35" s="569"/>
      <c r="AF35" s="609"/>
    </row>
    <row r="36" spans="2:32" s="243" customFormat="1" ht="40.5" customHeight="1" x14ac:dyDescent="0.4">
      <c r="B36" s="604"/>
      <c r="C36" s="912"/>
      <c r="D36" s="912"/>
      <c r="E36" s="912"/>
      <c r="F36" s="1200"/>
      <c r="H36" s="605" t="s">
        <v>979</v>
      </c>
      <c r="I36" s="1203" t="s">
        <v>1098</v>
      </c>
      <c r="J36" s="1204"/>
      <c r="K36" s="1204"/>
      <c r="L36" s="1204"/>
      <c r="M36" s="1204"/>
      <c r="N36" s="1204"/>
      <c r="O36" s="1204"/>
      <c r="P36" s="1204"/>
      <c r="Q36" s="1204"/>
      <c r="R36" s="1204"/>
      <c r="S36" s="1204"/>
      <c r="T36" s="1204"/>
      <c r="U36" s="1205"/>
      <c r="V36" s="904"/>
      <c r="W36" s="905"/>
      <c r="X36" s="606" t="s">
        <v>826</v>
      </c>
      <c r="Y36" s="243" t="s">
        <v>1072</v>
      </c>
      <c r="Z36" s="1199" t="s">
        <v>1103</v>
      </c>
      <c r="AA36" s="1199"/>
      <c r="AB36" s="1199"/>
      <c r="AC36" s="392"/>
      <c r="AD36" s="551" t="s">
        <v>425</v>
      </c>
      <c r="AE36" s="345" t="s">
        <v>308</v>
      </c>
      <c r="AF36" s="554" t="s">
        <v>425</v>
      </c>
    </row>
    <row r="37" spans="2:32" s="243" customFormat="1" ht="20.25" customHeight="1" x14ac:dyDescent="0.4">
      <c r="B37" s="604"/>
      <c r="C37" s="912"/>
      <c r="D37" s="912"/>
      <c r="E37" s="912"/>
      <c r="F37" s="1200"/>
      <c r="H37" s="345" t="s">
        <v>981</v>
      </c>
      <c r="I37" s="611"/>
      <c r="J37" s="611"/>
      <c r="K37" s="611"/>
      <c r="L37" s="611"/>
      <c r="M37" s="611"/>
      <c r="N37" s="611"/>
      <c r="O37" s="611"/>
      <c r="P37" s="611"/>
      <c r="Q37" s="611"/>
      <c r="R37" s="611"/>
      <c r="S37" s="345"/>
      <c r="T37" s="345"/>
      <c r="U37" s="345"/>
      <c r="W37" s="607"/>
      <c r="X37" s="607"/>
      <c r="Y37" s="607"/>
      <c r="AD37" s="551"/>
      <c r="AE37" s="345"/>
      <c r="AF37" s="554"/>
    </row>
    <row r="38" spans="2:32" s="243" customFormat="1" ht="74.25" customHeight="1" x14ac:dyDescent="0.4">
      <c r="B38" s="621"/>
      <c r="C38" s="920"/>
      <c r="D38" s="919"/>
      <c r="E38" s="919"/>
      <c r="F38" s="1201"/>
      <c r="G38" s="385"/>
      <c r="H38" s="605" t="s">
        <v>983</v>
      </c>
      <c r="I38" s="1191" t="s">
        <v>1075</v>
      </c>
      <c r="J38" s="977"/>
      <c r="K38" s="977"/>
      <c r="L38" s="977"/>
      <c r="M38" s="977"/>
      <c r="N38" s="977"/>
      <c r="O38" s="977"/>
      <c r="P38" s="977"/>
      <c r="Q38" s="977"/>
      <c r="R38" s="977"/>
      <c r="S38" s="977"/>
      <c r="T38" s="977"/>
      <c r="U38" s="1192"/>
      <c r="V38" s="904"/>
      <c r="W38" s="905"/>
      <c r="X38" s="532" t="s">
        <v>826</v>
      </c>
      <c r="Y38" s="391" t="s">
        <v>1072</v>
      </c>
      <c r="Z38" s="958" t="s">
        <v>1091</v>
      </c>
      <c r="AA38" s="958"/>
      <c r="AB38" s="958"/>
      <c r="AC38" s="392"/>
      <c r="AD38" s="393" t="s">
        <v>425</v>
      </c>
      <c r="AE38" s="393" t="s">
        <v>308</v>
      </c>
      <c r="AF38" s="625" t="s">
        <v>425</v>
      </c>
    </row>
    <row r="39" spans="2:32" s="243" customFormat="1" ht="15" customHeight="1" x14ac:dyDescent="0.4">
      <c r="B39" s="604"/>
      <c r="C39" s="912"/>
      <c r="D39" s="925"/>
      <c r="E39" s="925"/>
      <c r="F39" s="1202"/>
      <c r="H39" s="555"/>
      <c r="I39" s="611"/>
      <c r="J39" s="611"/>
      <c r="K39" s="611"/>
      <c r="L39" s="611"/>
      <c r="M39" s="611"/>
      <c r="N39" s="611"/>
      <c r="O39" s="611"/>
      <c r="P39" s="611"/>
      <c r="Q39" s="611"/>
      <c r="R39" s="611"/>
      <c r="S39" s="345"/>
      <c r="T39" s="345"/>
      <c r="U39" s="345"/>
      <c r="W39" s="607"/>
      <c r="X39" s="607"/>
      <c r="Y39" s="607"/>
      <c r="AD39" s="551"/>
      <c r="AE39" s="345"/>
      <c r="AF39" s="554"/>
    </row>
    <row r="40" spans="2:32" s="243" customFormat="1" x14ac:dyDescent="0.4">
      <c r="B40" s="604"/>
      <c r="C40" s="912"/>
      <c r="D40" s="912"/>
      <c r="E40" s="912"/>
      <c r="F40" s="1200"/>
      <c r="H40" s="614" t="s">
        <v>1077</v>
      </c>
      <c r="I40" s="611"/>
      <c r="J40" s="611"/>
      <c r="K40" s="611"/>
      <c r="L40" s="611"/>
      <c r="M40" s="611"/>
      <c r="N40" s="611"/>
      <c r="O40" s="611"/>
      <c r="P40" s="611"/>
      <c r="Q40" s="611"/>
      <c r="R40" s="611"/>
      <c r="U40" s="345"/>
      <c r="W40" s="607"/>
      <c r="X40" s="607"/>
      <c r="Y40" s="607"/>
      <c r="AD40" s="608" t="s">
        <v>898</v>
      </c>
      <c r="AE40" s="569" t="s">
        <v>308</v>
      </c>
      <c r="AF40" s="609" t="s">
        <v>899</v>
      </c>
    </row>
    <row r="41" spans="2:32" s="243" customFormat="1" ht="20.25" customHeight="1" x14ac:dyDescent="0.4">
      <c r="B41" s="604"/>
      <c r="C41" s="912"/>
      <c r="D41" s="912"/>
      <c r="E41" s="912"/>
      <c r="F41" s="1200"/>
      <c r="H41" s="605" t="s">
        <v>1078</v>
      </c>
      <c r="I41" s="1187" t="s">
        <v>1079</v>
      </c>
      <c r="J41" s="1188"/>
      <c r="K41" s="1188"/>
      <c r="L41" s="1188"/>
      <c r="M41" s="1188"/>
      <c r="N41" s="1188"/>
      <c r="O41" s="1188"/>
      <c r="P41" s="1188"/>
      <c r="Q41" s="1188"/>
      <c r="R41" s="1188"/>
      <c r="S41" s="1188"/>
      <c r="T41" s="1188"/>
      <c r="U41" s="1188"/>
      <c r="V41" s="1188"/>
      <c r="W41" s="1188"/>
      <c r="X41" s="1189"/>
      <c r="Y41" s="607"/>
      <c r="AD41" s="551" t="s">
        <v>425</v>
      </c>
      <c r="AE41" s="345" t="s">
        <v>308</v>
      </c>
      <c r="AF41" s="554" t="s">
        <v>425</v>
      </c>
    </row>
    <row r="42" spans="2:32" s="243" customFormat="1" x14ac:dyDescent="0.4">
      <c r="B42" s="604"/>
      <c r="C42" s="912"/>
      <c r="D42" s="912"/>
      <c r="E42" s="912"/>
      <c r="F42" s="1200"/>
      <c r="H42" s="614" t="s">
        <v>1092</v>
      </c>
      <c r="I42" s="611"/>
      <c r="J42" s="611"/>
      <c r="K42" s="611"/>
      <c r="L42" s="611"/>
      <c r="M42" s="611"/>
      <c r="N42" s="611"/>
      <c r="O42" s="611"/>
      <c r="P42" s="611"/>
      <c r="Q42" s="611"/>
      <c r="R42" s="611"/>
      <c r="U42" s="345"/>
      <c r="W42" s="607"/>
      <c r="X42" s="607"/>
      <c r="Y42" s="607"/>
      <c r="AD42" s="549"/>
      <c r="AE42" s="555"/>
      <c r="AF42" s="615"/>
    </row>
    <row r="43" spans="2:32" s="243" customFormat="1" x14ac:dyDescent="0.4">
      <c r="B43" s="604"/>
      <c r="C43" s="912"/>
      <c r="D43" s="912"/>
      <c r="E43" s="912"/>
      <c r="F43" s="1200"/>
      <c r="H43" s="555"/>
      <c r="I43" s="611"/>
      <c r="J43" s="611"/>
      <c r="K43" s="611"/>
      <c r="L43" s="611"/>
      <c r="M43" s="611"/>
      <c r="N43" s="611"/>
      <c r="O43" s="611"/>
      <c r="P43" s="611"/>
      <c r="Q43" s="611"/>
      <c r="R43" s="611"/>
      <c r="S43" s="611"/>
      <c r="T43" s="611"/>
      <c r="U43" s="611"/>
      <c r="X43" s="345"/>
      <c r="Z43" s="607"/>
      <c r="AA43" s="607"/>
      <c r="AB43" s="607"/>
      <c r="AC43" s="392"/>
      <c r="AD43" s="555"/>
      <c r="AE43" s="555"/>
      <c r="AF43" s="615"/>
    </row>
    <row r="44" spans="2:32" s="243" customFormat="1" x14ac:dyDescent="0.4">
      <c r="B44" s="604"/>
      <c r="C44" s="912"/>
      <c r="D44" s="912"/>
      <c r="E44" s="912"/>
      <c r="F44" s="1200"/>
      <c r="H44" s="614" t="s">
        <v>1081</v>
      </c>
      <c r="I44" s="611"/>
      <c r="J44" s="611"/>
      <c r="K44" s="611"/>
      <c r="L44" s="611"/>
      <c r="M44" s="611"/>
      <c r="N44" s="611"/>
      <c r="O44" s="611"/>
      <c r="P44" s="611"/>
      <c r="Q44" s="611"/>
      <c r="R44" s="611"/>
      <c r="S44" s="611"/>
      <c r="T44" s="611"/>
      <c r="U44" s="611"/>
      <c r="X44" s="345"/>
      <c r="Z44" s="607"/>
      <c r="AA44" s="607"/>
      <c r="AB44" s="607"/>
      <c r="AC44" s="392"/>
      <c r="AD44" s="608" t="s">
        <v>898</v>
      </c>
      <c r="AE44" s="569" t="s">
        <v>308</v>
      </c>
      <c r="AF44" s="609" t="s">
        <v>899</v>
      </c>
    </row>
    <row r="45" spans="2:32" s="243" customFormat="1" ht="40.5" customHeight="1" x14ac:dyDescent="0.4">
      <c r="B45" s="604"/>
      <c r="C45" s="912"/>
      <c r="D45" s="912"/>
      <c r="E45" s="912"/>
      <c r="F45" s="1200"/>
      <c r="H45" s="605" t="s">
        <v>1082</v>
      </c>
      <c r="I45" s="616" t="s">
        <v>1083</v>
      </c>
      <c r="J45" s="616"/>
      <c r="K45" s="616"/>
      <c r="L45" s="617"/>
      <c r="M45" s="616" t="s">
        <v>1084</v>
      </c>
      <c r="N45" s="618"/>
      <c r="O45" s="618"/>
      <c r="P45" s="1190"/>
      <c r="Q45" s="1190"/>
      <c r="R45" s="1190"/>
      <c r="S45" s="1190"/>
      <c r="T45" s="1190"/>
      <c r="U45" s="1190"/>
      <c r="V45" s="1190"/>
      <c r="W45" s="1190"/>
      <c r="X45" s="606" t="s">
        <v>826</v>
      </c>
      <c r="Y45" s="243" t="s">
        <v>1072</v>
      </c>
      <c r="Z45" s="1199" t="s">
        <v>1101</v>
      </c>
      <c r="AA45" s="1199"/>
      <c r="AB45" s="1199"/>
      <c r="AC45" s="392"/>
      <c r="AD45" s="551" t="s">
        <v>425</v>
      </c>
      <c r="AE45" s="345" t="s">
        <v>308</v>
      </c>
      <c r="AF45" s="554" t="s">
        <v>425</v>
      </c>
    </row>
    <row r="46" spans="2:32" s="243" customFormat="1" ht="15.75" customHeight="1" x14ac:dyDescent="0.4">
      <c r="B46" s="604"/>
      <c r="C46" s="912"/>
      <c r="D46" s="912"/>
      <c r="E46" s="912"/>
      <c r="F46" s="1200"/>
      <c r="H46" s="555"/>
      <c r="I46" s="539"/>
      <c r="J46" s="539"/>
      <c r="K46" s="539"/>
      <c r="L46" s="539"/>
      <c r="M46" s="539"/>
      <c r="N46" s="619"/>
      <c r="O46" s="619"/>
      <c r="P46" s="620"/>
      <c r="Q46" s="620"/>
      <c r="R46" s="620"/>
      <c r="S46" s="620"/>
      <c r="T46" s="620"/>
      <c r="U46" s="620"/>
      <c r="V46" s="620"/>
      <c r="W46" s="620"/>
      <c r="X46" s="345"/>
      <c r="Z46" s="633"/>
      <c r="AA46" s="633"/>
      <c r="AB46" s="633"/>
      <c r="AD46" s="551"/>
      <c r="AE46" s="345"/>
      <c r="AF46" s="554"/>
    </row>
    <row r="47" spans="2:32" s="243" customFormat="1" ht="14.25" customHeight="1" x14ac:dyDescent="0.4">
      <c r="B47" s="604"/>
      <c r="C47" s="912"/>
      <c r="D47" s="912"/>
      <c r="E47" s="912"/>
      <c r="F47" s="1200"/>
      <c r="H47" s="612" t="s">
        <v>1086</v>
      </c>
      <c r="I47" s="611"/>
      <c r="J47" s="611"/>
      <c r="K47" s="611"/>
      <c r="L47" s="611"/>
      <c r="M47" s="611"/>
      <c r="N47" s="611"/>
      <c r="O47" s="611"/>
      <c r="P47" s="611"/>
      <c r="Q47" s="611"/>
      <c r="R47" s="611"/>
      <c r="U47" s="345"/>
      <c r="W47" s="607"/>
      <c r="X47" s="607"/>
      <c r="Y47" s="607"/>
      <c r="AD47" s="608" t="s">
        <v>898</v>
      </c>
      <c r="AE47" s="569" t="s">
        <v>308</v>
      </c>
      <c r="AF47" s="609" t="s">
        <v>899</v>
      </c>
    </row>
    <row r="48" spans="2:32" s="243" customFormat="1" ht="15" customHeight="1" x14ac:dyDescent="0.4">
      <c r="B48" s="604"/>
      <c r="C48" s="912"/>
      <c r="D48" s="912"/>
      <c r="E48" s="912"/>
      <c r="F48" s="1200"/>
      <c r="H48" s="386" t="s">
        <v>1087</v>
      </c>
      <c r="I48" s="1193" t="s">
        <v>1088</v>
      </c>
      <c r="J48" s="1194"/>
      <c r="K48" s="1194"/>
      <c r="L48" s="1194"/>
      <c r="M48" s="1194"/>
      <c r="N48" s="1194"/>
      <c r="O48" s="1194"/>
      <c r="P48" s="1194"/>
      <c r="Q48" s="1194"/>
      <c r="R48" s="1194"/>
      <c r="S48" s="1194"/>
      <c r="T48" s="1194"/>
      <c r="U48" s="1194"/>
      <c r="V48" s="1194"/>
      <c r="W48" s="1194"/>
      <c r="X48" s="1195"/>
      <c r="Z48" s="607"/>
      <c r="AA48" s="607"/>
      <c r="AB48" s="607"/>
      <c r="AD48" s="551" t="s">
        <v>425</v>
      </c>
      <c r="AE48" s="345" t="s">
        <v>308</v>
      </c>
      <c r="AF48" s="554" t="s">
        <v>425</v>
      </c>
    </row>
    <row r="49" spans="2:32" s="243" customFormat="1" ht="21" customHeight="1" x14ac:dyDescent="0.4">
      <c r="B49" s="634"/>
      <c r="C49" s="919"/>
      <c r="D49" s="919"/>
      <c r="E49" s="919"/>
      <c r="F49" s="1201"/>
      <c r="G49" s="387"/>
      <c r="H49" s="404"/>
      <c r="I49" s="404"/>
      <c r="J49" s="404"/>
      <c r="K49" s="404"/>
      <c r="L49" s="404"/>
      <c r="M49" s="616"/>
      <c r="N49" s="618"/>
      <c r="O49" s="618"/>
      <c r="P49" s="618"/>
      <c r="Q49" s="618"/>
      <c r="R49" s="618"/>
      <c r="S49" s="618"/>
      <c r="T49" s="618"/>
      <c r="U49" s="618"/>
      <c r="V49" s="533"/>
      <c r="W49" s="533"/>
      <c r="X49" s="532"/>
      <c r="Y49" s="387"/>
      <c r="Z49" s="623"/>
      <c r="AA49" s="623"/>
      <c r="AB49" s="623"/>
      <c r="AC49" s="388"/>
      <c r="AD49" s="635"/>
      <c r="AE49" s="635"/>
      <c r="AF49" s="636"/>
    </row>
    <row r="50" spans="2:32" s="243" customFormat="1" ht="10.5" customHeight="1" x14ac:dyDescent="0.4">
      <c r="B50" s="637"/>
      <c r="C50" s="638"/>
      <c r="D50" s="638"/>
      <c r="E50" s="638"/>
      <c r="F50" s="639"/>
      <c r="G50" s="535"/>
      <c r="H50" s="640"/>
      <c r="I50" s="640"/>
      <c r="J50" s="640"/>
      <c r="K50" s="640"/>
      <c r="L50" s="640"/>
      <c r="M50" s="641"/>
      <c r="N50" s="642"/>
      <c r="O50" s="642"/>
      <c r="P50" s="642"/>
      <c r="Q50" s="642"/>
      <c r="R50" s="642"/>
      <c r="S50" s="642"/>
      <c r="T50" s="642"/>
      <c r="U50" s="642"/>
      <c r="V50" s="642"/>
      <c r="W50" s="642"/>
      <c r="X50" s="535"/>
      <c r="Y50" s="535"/>
      <c r="Z50" s="536"/>
      <c r="AA50" s="535"/>
      <c r="AB50" s="643"/>
      <c r="AC50" s="643"/>
      <c r="AD50" s="644"/>
      <c r="AE50" s="640"/>
      <c r="AF50" s="645"/>
    </row>
    <row r="51" spans="2:32" s="243" customFormat="1" ht="18.75" customHeight="1" x14ac:dyDescent="0.4">
      <c r="B51" s="646"/>
      <c r="C51" s="557"/>
      <c r="D51" s="557"/>
      <c r="E51" s="557"/>
      <c r="F51" s="647"/>
      <c r="H51" s="614" t="s">
        <v>1104</v>
      </c>
      <c r="I51" s="555"/>
      <c r="J51" s="555"/>
      <c r="K51" s="555"/>
      <c r="L51" s="555"/>
      <c r="M51" s="539"/>
      <c r="N51" s="619"/>
      <c r="O51" s="619"/>
      <c r="P51" s="619"/>
      <c r="Q51" s="619"/>
      <c r="R51" s="619"/>
      <c r="S51" s="619"/>
      <c r="T51" s="619"/>
      <c r="U51" s="619"/>
      <c r="V51" s="619"/>
      <c r="W51" s="619"/>
      <c r="Z51" s="345"/>
      <c r="AB51" s="607"/>
      <c r="AC51" s="607"/>
      <c r="AD51" s="608" t="s">
        <v>898</v>
      </c>
      <c r="AE51" s="569" t="s">
        <v>308</v>
      </c>
      <c r="AF51" s="609" t="s">
        <v>899</v>
      </c>
    </row>
    <row r="52" spans="2:32" s="243" customFormat="1" ht="18.75" customHeight="1" x14ac:dyDescent="0.4">
      <c r="B52" s="925" t="s">
        <v>1105</v>
      </c>
      <c r="C52" s="926"/>
      <c r="D52" s="926"/>
      <c r="E52" s="926"/>
      <c r="F52" s="927"/>
      <c r="H52" s="614" t="s">
        <v>1106</v>
      </c>
      <c r="I52" s="555"/>
      <c r="J52" s="555"/>
      <c r="K52" s="555"/>
      <c r="L52" s="555"/>
      <c r="M52" s="539"/>
      <c r="N52" s="619"/>
      <c r="O52" s="619"/>
      <c r="P52" s="619"/>
      <c r="Q52" s="619"/>
      <c r="R52" s="619"/>
      <c r="S52" s="619"/>
      <c r="T52" s="619"/>
      <c r="U52" s="619"/>
      <c r="V52" s="619"/>
      <c r="W52" s="619"/>
      <c r="Z52" s="345"/>
      <c r="AB52" s="607"/>
      <c r="AC52" s="607"/>
      <c r="AD52" s="549"/>
      <c r="AE52" s="555"/>
      <c r="AF52" s="615"/>
    </row>
    <row r="53" spans="2:32" s="243" customFormat="1" ht="18.75" customHeight="1" x14ac:dyDescent="0.4">
      <c r="B53" s="925"/>
      <c r="C53" s="926"/>
      <c r="D53" s="926"/>
      <c r="E53" s="926"/>
      <c r="F53" s="927"/>
      <c r="H53" s="614" t="s">
        <v>1107</v>
      </c>
      <c r="I53" s="555"/>
      <c r="J53" s="555"/>
      <c r="K53" s="555"/>
      <c r="L53" s="555"/>
      <c r="M53" s="539"/>
      <c r="N53" s="619"/>
      <c r="O53" s="619"/>
      <c r="P53" s="619"/>
      <c r="Q53" s="619"/>
      <c r="R53" s="619"/>
      <c r="S53" s="619"/>
      <c r="T53" s="619"/>
      <c r="U53" s="619"/>
      <c r="V53" s="619"/>
      <c r="W53" s="619"/>
      <c r="Z53" s="345"/>
      <c r="AB53" s="607"/>
      <c r="AC53" s="607"/>
      <c r="AD53" s="551" t="s">
        <v>425</v>
      </c>
      <c r="AE53" s="345" t="s">
        <v>308</v>
      </c>
      <c r="AF53" s="554" t="s">
        <v>425</v>
      </c>
    </row>
    <row r="54" spans="2:32" s="243" customFormat="1" ht="18.75" customHeight="1" x14ac:dyDescent="0.4">
      <c r="B54" s="925"/>
      <c r="C54" s="926"/>
      <c r="D54" s="926"/>
      <c r="E54" s="926"/>
      <c r="F54" s="927"/>
      <c r="H54" s="614" t="s">
        <v>1108</v>
      </c>
      <c r="I54" s="555"/>
      <c r="J54" s="555"/>
      <c r="K54" s="555"/>
      <c r="L54" s="555"/>
      <c r="M54" s="539"/>
      <c r="N54" s="619"/>
      <c r="O54" s="619"/>
      <c r="P54" s="619"/>
      <c r="Q54" s="619"/>
      <c r="R54" s="619"/>
      <c r="S54" s="619"/>
      <c r="T54" s="619"/>
      <c r="U54" s="619"/>
      <c r="V54" s="619"/>
      <c r="W54" s="619"/>
      <c r="Z54" s="345"/>
      <c r="AB54" s="607"/>
      <c r="AC54" s="607"/>
      <c r="AD54" s="551" t="s">
        <v>425</v>
      </c>
      <c r="AE54" s="345" t="s">
        <v>308</v>
      </c>
      <c r="AF54" s="554" t="s">
        <v>425</v>
      </c>
    </row>
    <row r="55" spans="2:32" s="243" customFormat="1" ht="18.75" customHeight="1" x14ac:dyDescent="0.4">
      <c r="B55" s="925"/>
      <c r="C55" s="926"/>
      <c r="D55" s="926"/>
      <c r="E55" s="926"/>
      <c r="F55" s="927"/>
      <c r="H55" s="614" t="s">
        <v>1109</v>
      </c>
      <c r="I55" s="555"/>
      <c r="J55" s="555"/>
      <c r="K55" s="555"/>
      <c r="L55" s="555"/>
      <c r="M55" s="539"/>
      <c r="N55" s="619"/>
      <c r="O55" s="619"/>
      <c r="P55" s="619"/>
      <c r="Q55" s="619"/>
      <c r="R55" s="619"/>
      <c r="S55" s="619"/>
      <c r="T55" s="619"/>
      <c r="U55" s="619"/>
      <c r="V55" s="619"/>
      <c r="W55" s="619"/>
      <c r="Z55" s="345"/>
      <c r="AB55" s="607"/>
      <c r="AC55" s="607"/>
      <c r="AD55" s="551" t="s">
        <v>425</v>
      </c>
      <c r="AE55" s="345" t="s">
        <v>308</v>
      </c>
      <c r="AF55" s="554" t="s">
        <v>425</v>
      </c>
    </row>
    <row r="56" spans="2:32" s="243" customFormat="1" ht="18.75" customHeight="1" x14ac:dyDescent="0.4">
      <c r="B56" s="925"/>
      <c r="C56" s="926"/>
      <c r="D56" s="926"/>
      <c r="E56" s="926"/>
      <c r="F56" s="927"/>
      <c r="H56" s="614" t="s">
        <v>1110</v>
      </c>
      <c r="I56" s="555"/>
      <c r="J56" s="555"/>
      <c r="K56" s="555"/>
      <c r="L56" s="555"/>
      <c r="M56" s="539"/>
      <c r="N56" s="619"/>
      <c r="O56" s="619"/>
      <c r="P56" s="619"/>
      <c r="Q56" s="619"/>
      <c r="R56" s="619"/>
      <c r="S56" s="619"/>
      <c r="T56" s="619"/>
      <c r="U56" s="619"/>
      <c r="V56" s="619"/>
      <c r="W56" s="619"/>
      <c r="Z56" s="345"/>
      <c r="AB56" s="607"/>
      <c r="AC56" s="607"/>
      <c r="AD56" s="551" t="s">
        <v>425</v>
      </c>
      <c r="AE56" s="345" t="s">
        <v>308</v>
      </c>
      <c r="AF56" s="554" t="s">
        <v>425</v>
      </c>
    </row>
    <row r="57" spans="2:32" s="243" customFormat="1" ht="18.75" customHeight="1" x14ac:dyDescent="0.4">
      <c r="B57" s="925"/>
      <c r="C57" s="926"/>
      <c r="D57" s="926"/>
      <c r="E57" s="926"/>
      <c r="F57" s="927"/>
      <c r="H57" s="614" t="s">
        <v>1111</v>
      </c>
      <c r="I57" s="555"/>
      <c r="J57" s="555"/>
      <c r="K57" s="555"/>
      <c r="L57" s="555"/>
      <c r="M57" s="539"/>
      <c r="N57" s="619"/>
      <c r="O57" s="619"/>
      <c r="P57" s="619"/>
      <c r="Q57" s="619"/>
      <c r="R57" s="619"/>
      <c r="S57" s="619"/>
      <c r="T57" s="619"/>
      <c r="U57" s="619"/>
      <c r="V57" s="619"/>
      <c r="W57" s="619"/>
      <c r="Z57" s="345"/>
      <c r="AB57" s="607"/>
      <c r="AC57" s="607"/>
      <c r="AD57" s="549"/>
      <c r="AE57" s="555"/>
      <c r="AF57" s="615"/>
    </row>
    <row r="58" spans="2:32" s="243" customFormat="1" ht="18.75" customHeight="1" x14ac:dyDescent="0.4">
      <c r="B58" s="925"/>
      <c r="C58" s="926"/>
      <c r="D58" s="926"/>
      <c r="E58" s="926"/>
      <c r="F58" s="927"/>
      <c r="H58" s="614"/>
      <c r="I58" s="1196" t="s">
        <v>1034</v>
      </c>
      <c r="J58" s="1196"/>
      <c r="K58" s="1196"/>
      <c r="L58" s="1196"/>
      <c r="M58" s="1196"/>
      <c r="N58" s="1191"/>
      <c r="O58" s="977"/>
      <c r="P58" s="977"/>
      <c r="Q58" s="977"/>
      <c r="R58" s="977"/>
      <c r="S58" s="977"/>
      <c r="T58" s="977"/>
      <c r="U58" s="977"/>
      <c r="V58" s="977"/>
      <c r="W58" s="977"/>
      <c r="X58" s="977"/>
      <c r="Y58" s="977"/>
      <c r="Z58" s="977"/>
      <c r="AA58" s="977"/>
      <c r="AB58" s="1192"/>
      <c r="AC58" s="607"/>
      <c r="AD58" s="549"/>
      <c r="AE58" s="555"/>
      <c r="AF58" s="615"/>
    </row>
    <row r="59" spans="2:32" s="243" customFormat="1" ht="18.75" customHeight="1" x14ac:dyDescent="0.4">
      <c r="B59" s="925"/>
      <c r="C59" s="926"/>
      <c r="D59" s="926"/>
      <c r="E59" s="926"/>
      <c r="F59" s="927"/>
      <c r="H59" s="614"/>
      <c r="I59" s="1196" t="s">
        <v>1035</v>
      </c>
      <c r="J59" s="1196"/>
      <c r="K59" s="1196"/>
      <c r="L59" s="1196"/>
      <c r="M59" s="1196"/>
      <c r="N59" s="1191"/>
      <c r="O59" s="977"/>
      <c r="P59" s="977"/>
      <c r="Q59" s="977"/>
      <c r="R59" s="977"/>
      <c r="S59" s="977"/>
      <c r="T59" s="977"/>
      <c r="U59" s="977"/>
      <c r="V59" s="977"/>
      <c r="W59" s="977"/>
      <c r="X59" s="977"/>
      <c r="Y59" s="977"/>
      <c r="Z59" s="977"/>
      <c r="AA59" s="977"/>
      <c r="AB59" s="1192"/>
      <c r="AC59" s="607"/>
      <c r="AD59" s="549"/>
      <c r="AE59" s="555"/>
      <c r="AF59" s="615"/>
    </row>
    <row r="60" spans="2:32" s="243" customFormat="1" ht="18.75" customHeight="1" x14ac:dyDescent="0.4">
      <c r="B60" s="925"/>
      <c r="C60" s="926"/>
      <c r="D60" s="926"/>
      <c r="E60" s="926"/>
      <c r="F60" s="927"/>
      <c r="H60" s="614"/>
      <c r="I60" s="1196" t="s">
        <v>1036</v>
      </c>
      <c r="J60" s="1196"/>
      <c r="K60" s="1196"/>
      <c r="L60" s="1196"/>
      <c r="M60" s="1196"/>
      <c r="N60" s="1191"/>
      <c r="O60" s="977"/>
      <c r="P60" s="977"/>
      <c r="Q60" s="977"/>
      <c r="R60" s="977"/>
      <c r="S60" s="977"/>
      <c r="T60" s="977"/>
      <c r="U60" s="977"/>
      <c r="V60" s="977"/>
      <c r="W60" s="977"/>
      <c r="X60" s="977"/>
      <c r="Y60" s="977"/>
      <c r="Z60" s="977"/>
      <c r="AA60" s="977"/>
      <c r="AB60" s="1192"/>
      <c r="AC60" s="607"/>
      <c r="AD60" s="549"/>
      <c r="AE60" s="555"/>
      <c r="AF60" s="615"/>
    </row>
    <row r="61" spans="2:32" s="243" customFormat="1" ht="33.75" customHeight="1" x14ac:dyDescent="0.15">
      <c r="B61" s="925"/>
      <c r="C61" s="926"/>
      <c r="D61" s="926"/>
      <c r="E61" s="926"/>
      <c r="F61" s="927"/>
      <c r="H61" s="1197" t="s">
        <v>1112</v>
      </c>
      <c r="I61" s="1197"/>
      <c r="J61" s="1197"/>
      <c r="K61" s="1197"/>
      <c r="L61" s="1197"/>
      <c r="M61" s="1197"/>
      <c r="N61" s="1197"/>
      <c r="O61" s="1197"/>
      <c r="P61" s="1197"/>
      <c r="Q61" s="1197"/>
      <c r="R61" s="1197"/>
      <c r="S61" s="1197"/>
      <c r="T61" s="1197"/>
      <c r="U61" s="1197"/>
      <c r="V61" s="1197"/>
      <c r="W61" s="1197"/>
      <c r="X61" s="1197"/>
      <c r="Y61" s="1197"/>
      <c r="Z61" s="1197"/>
      <c r="AA61" s="1197"/>
      <c r="AB61" s="1197"/>
      <c r="AC61" s="648"/>
      <c r="AD61" s="549"/>
      <c r="AE61" s="555"/>
      <c r="AF61" s="615"/>
    </row>
    <row r="62" spans="2:32" s="243" customFormat="1" ht="18.75" customHeight="1" x14ac:dyDescent="0.4">
      <c r="B62" s="925"/>
      <c r="C62" s="926"/>
      <c r="D62" s="926"/>
      <c r="E62" s="926"/>
      <c r="F62" s="927"/>
      <c r="H62" s="1198" t="s">
        <v>1113</v>
      </c>
      <c r="I62" s="1198"/>
      <c r="J62" s="1198"/>
      <c r="K62" s="1198"/>
      <c r="L62" s="1198"/>
      <c r="M62" s="1198"/>
      <c r="N62" s="1198"/>
      <c r="O62" s="1198"/>
      <c r="P62" s="1198"/>
      <c r="Q62" s="1198"/>
      <c r="R62" s="1198"/>
      <c r="S62" s="1198"/>
      <c r="T62" s="1198"/>
      <c r="U62" s="1198"/>
      <c r="V62" s="1198"/>
      <c r="W62" s="1198"/>
      <c r="X62" s="1198"/>
      <c r="Y62" s="607"/>
      <c r="Z62" s="607"/>
      <c r="AA62" s="607"/>
      <c r="AB62" s="607"/>
      <c r="AC62" s="607"/>
      <c r="AD62" s="551" t="s">
        <v>425</v>
      </c>
      <c r="AE62" s="345" t="s">
        <v>308</v>
      </c>
      <c r="AF62" s="554" t="s">
        <v>425</v>
      </c>
    </row>
    <row r="63" spans="2:32" s="243" customFormat="1" ht="18.75" customHeight="1" x14ac:dyDescent="0.4">
      <c r="B63" s="925"/>
      <c r="C63" s="926"/>
      <c r="D63" s="926"/>
      <c r="E63" s="926"/>
      <c r="F63" s="927"/>
      <c r="H63" s="1198" t="s">
        <v>1114</v>
      </c>
      <c r="I63" s="1198"/>
      <c r="J63" s="1198"/>
      <c r="K63" s="1198"/>
      <c r="L63" s="1198"/>
      <c r="M63" s="1198"/>
      <c r="N63" s="1198"/>
      <c r="O63" s="1198"/>
      <c r="P63" s="1198"/>
      <c r="Q63" s="1198"/>
      <c r="R63" s="1198"/>
      <c r="S63" s="1198"/>
      <c r="T63" s="1198"/>
      <c r="U63" s="1198"/>
      <c r="V63" s="1198"/>
      <c r="W63" s="607"/>
      <c r="X63" s="607"/>
      <c r="Y63" s="607"/>
      <c r="Z63" s="607"/>
      <c r="AA63" s="607"/>
      <c r="AB63" s="607"/>
      <c r="AC63" s="607"/>
      <c r="AD63" s="551" t="s">
        <v>425</v>
      </c>
      <c r="AE63" s="345" t="s">
        <v>308</v>
      </c>
      <c r="AF63" s="554" t="s">
        <v>425</v>
      </c>
    </row>
    <row r="64" spans="2:32" s="243" customFormat="1" ht="18.75" customHeight="1" x14ac:dyDescent="0.4">
      <c r="B64" s="925"/>
      <c r="C64" s="926"/>
      <c r="D64" s="926"/>
      <c r="E64" s="926"/>
      <c r="F64" s="927"/>
      <c r="H64" s="1198" t="s">
        <v>1115</v>
      </c>
      <c r="I64" s="1198"/>
      <c r="J64" s="1198"/>
      <c r="K64" s="1198"/>
      <c r="L64" s="1198"/>
      <c r="M64" s="1198"/>
      <c r="N64" s="1198"/>
      <c r="O64" s="1198"/>
      <c r="P64" s="1198"/>
      <c r="Q64" s="1198"/>
      <c r="R64" s="1198"/>
      <c r="S64" s="1198"/>
      <c r="T64" s="1198"/>
      <c r="U64" s="1198"/>
      <c r="V64" s="1198"/>
      <c r="W64" s="1198"/>
      <c r="X64" s="1198"/>
      <c r="Z64" s="345"/>
      <c r="AB64" s="607"/>
      <c r="AC64" s="607"/>
      <c r="AD64" s="551" t="s">
        <v>425</v>
      </c>
      <c r="AE64" s="345" t="s">
        <v>308</v>
      </c>
      <c r="AF64" s="554" t="s">
        <v>425</v>
      </c>
    </row>
    <row r="65" spans="2:33" s="243" customFormat="1" ht="18.75" customHeight="1" x14ac:dyDescent="0.4">
      <c r="B65" s="925"/>
      <c r="C65" s="926"/>
      <c r="D65" s="926"/>
      <c r="E65" s="926"/>
      <c r="F65" s="927"/>
      <c r="H65" s="1198" t="s">
        <v>1116</v>
      </c>
      <c r="I65" s="1198"/>
      <c r="J65" s="1198"/>
      <c r="K65" s="1198"/>
      <c r="L65" s="1198"/>
      <c r="M65" s="1198"/>
      <c r="N65" s="1198"/>
      <c r="O65" s="1198"/>
      <c r="P65" s="1198"/>
      <c r="Q65" s="1198"/>
      <c r="R65" s="1198"/>
      <c r="S65" s="1198"/>
      <c r="T65" s="619"/>
      <c r="U65" s="619"/>
      <c r="V65" s="619"/>
      <c r="W65" s="619"/>
      <c r="Z65" s="345"/>
      <c r="AB65" s="607"/>
      <c r="AC65" s="607"/>
      <c r="AD65" s="551" t="s">
        <v>425</v>
      </c>
      <c r="AE65" s="345" t="s">
        <v>308</v>
      </c>
      <c r="AF65" s="554" t="s">
        <v>425</v>
      </c>
    </row>
    <row r="66" spans="2:33" s="243" customFormat="1" ht="36.75" customHeight="1" x14ac:dyDescent="0.4">
      <c r="B66" s="646"/>
      <c r="C66" s="557"/>
      <c r="D66" s="557"/>
      <c r="E66" s="557"/>
      <c r="F66" s="647"/>
      <c r="H66" s="958" t="s">
        <v>1117</v>
      </c>
      <c r="I66" s="958"/>
      <c r="J66" s="958"/>
      <c r="K66" s="958"/>
      <c r="L66" s="958"/>
      <c r="M66" s="958"/>
      <c r="N66" s="958"/>
      <c r="O66" s="958"/>
      <c r="P66" s="958"/>
      <c r="Q66" s="958"/>
      <c r="R66" s="958"/>
      <c r="S66" s="958"/>
      <c r="T66" s="958"/>
      <c r="U66" s="958"/>
      <c r="V66" s="958"/>
      <c r="W66" s="958"/>
      <c r="X66" s="958"/>
      <c r="Y66" s="958"/>
      <c r="Z66" s="958"/>
      <c r="AA66" s="958"/>
      <c r="AB66" s="958"/>
      <c r="AC66" s="607"/>
      <c r="AD66" s="551" t="s">
        <v>425</v>
      </c>
      <c r="AE66" s="345" t="s">
        <v>308</v>
      </c>
      <c r="AF66" s="554" t="s">
        <v>425</v>
      </c>
    </row>
    <row r="67" spans="2:33" s="243" customFormat="1" ht="18.75" customHeight="1" x14ac:dyDescent="0.4">
      <c r="B67" s="646"/>
      <c r="C67" s="557"/>
      <c r="D67" s="557"/>
      <c r="E67" s="557"/>
      <c r="F67" s="647"/>
      <c r="H67" s="614" t="s">
        <v>1118</v>
      </c>
      <c r="I67" s="555"/>
      <c r="J67" s="555"/>
      <c r="K67" s="555"/>
      <c r="L67" s="555"/>
      <c r="M67" s="539"/>
      <c r="N67" s="619"/>
      <c r="O67" s="619"/>
      <c r="P67" s="619"/>
      <c r="Q67" s="619"/>
      <c r="R67" s="619"/>
      <c r="S67" s="619"/>
      <c r="T67" s="619"/>
      <c r="U67" s="619"/>
      <c r="V67" s="619"/>
      <c r="W67" s="619"/>
      <c r="Z67" s="345"/>
      <c r="AB67" s="607"/>
      <c r="AC67" s="607"/>
      <c r="AD67" s="551" t="s">
        <v>425</v>
      </c>
      <c r="AE67" s="345" t="s">
        <v>308</v>
      </c>
      <c r="AF67" s="554" t="s">
        <v>425</v>
      </c>
    </row>
    <row r="68" spans="2:33" s="243" customFormat="1" ht="15" customHeight="1" x14ac:dyDescent="0.4">
      <c r="B68" s="634"/>
      <c r="C68" s="649"/>
      <c r="D68" s="649"/>
      <c r="E68" s="649"/>
      <c r="F68" s="650"/>
      <c r="G68" s="387"/>
      <c r="H68" s="612"/>
      <c r="I68" s="635"/>
      <c r="J68" s="635"/>
      <c r="K68" s="635"/>
      <c r="L68" s="635"/>
      <c r="M68" s="651"/>
      <c r="N68" s="652"/>
      <c r="O68" s="652"/>
      <c r="P68" s="652"/>
      <c r="Q68" s="652"/>
      <c r="R68" s="652"/>
      <c r="S68" s="652"/>
      <c r="T68" s="652"/>
      <c r="U68" s="652"/>
      <c r="V68" s="652"/>
      <c r="W68" s="652"/>
      <c r="X68" s="387"/>
      <c r="Y68" s="387"/>
      <c r="Z68" s="393"/>
      <c r="AA68" s="387"/>
      <c r="AB68" s="623"/>
      <c r="AC68" s="623"/>
      <c r="AD68" s="653"/>
      <c r="AE68" s="635"/>
      <c r="AF68" s="636"/>
    </row>
    <row r="69" spans="2:33" s="243" customFormat="1" ht="33" customHeight="1" x14ac:dyDescent="0.4">
      <c r="B69" s="913" t="s">
        <v>1119</v>
      </c>
      <c r="C69" s="913"/>
      <c r="D69" s="913"/>
      <c r="E69" s="913"/>
      <c r="F69" s="913"/>
      <c r="G69" s="913"/>
      <c r="H69" s="913"/>
      <c r="I69" s="913"/>
      <c r="J69" s="913"/>
      <c r="K69" s="913"/>
      <c r="L69" s="913"/>
      <c r="M69" s="913"/>
      <c r="N69" s="913"/>
      <c r="O69" s="913"/>
      <c r="P69" s="913"/>
      <c r="Q69" s="913"/>
      <c r="R69" s="913"/>
      <c r="S69" s="913"/>
      <c r="T69" s="913"/>
      <c r="U69" s="913"/>
      <c r="V69" s="913"/>
      <c r="W69" s="913"/>
      <c r="X69" s="913"/>
      <c r="Y69" s="913"/>
      <c r="Z69" s="913"/>
      <c r="AA69" s="913"/>
      <c r="AB69" s="913"/>
      <c r="AC69" s="913"/>
      <c r="AD69" s="913"/>
      <c r="AE69" s="913"/>
      <c r="AF69" s="913"/>
    </row>
    <row r="70" spans="2:33" s="243" customFormat="1" ht="27" customHeight="1" x14ac:dyDescent="0.4">
      <c r="B70" s="967" t="s">
        <v>1120</v>
      </c>
      <c r="C70" s="967"/>
      <c r="D70" s="967"/>
      <c r="E70" s="967"/>
      <c r="F70" s="967"/>
      <c r="G70" s="967"/>
      <c r="H70" s="967"/>
      <c r="I70" s="967"/>
      <c r="J70" s="967"/>
      <c r="K70" s="967"/>
      <c r="L70" s="967"/>
      <c r="M70" s="967"/>
      <c r="N70" s="967"/>
      <c r="O70" s="967"/>
      <c r="P70" s="967"/>
      <c r="Q70" s="967"/>
      <c r="R70" s="967"/>
      <c r="S70" s="967"/>
      <c r="T70" s="967"/>
      <c r="U70" s="967"/>
      <c r="V70" s="967"/>
      <c r="W70" s="967"/>
      <c r="X70" s="967"/>
      <c r="Y70" s="967"/>
      <c r="Z70" s="967"/>
      <c r="AA70" s="967"/>
      <c r="AB70" s="967"/>
      <c r="AC70" s="967"/>
      <c r="AD70" s="967"/>
      <c r="AE70" s="967"/>
      <c r="AF70" s="967"/>
      <c r="AG70" s="967"/>
    </row>
    <row r="71" spans="2:33" s="401" customFormat="1" ht="6" customHeight="1" x14ac:dyDescent="0.15"/>
    <row r="72" spans="2:33" s="401" customFormat="1" ht="13.5" customHeight="1" x14ac:dyDescent="0.15">
      <c r="B72" s="967"/>
      <c r="C72" s="967"/>
      <c r="D72" s="967"/>
      <c r="E72" s="967"/>
      <c r="F72" s="967"/>
      <c r="G72" s="967"/>
      <c r="H72" s="967"/>
      <c r="I72" s="967"/>
      <c r="J72" s="967"/>
      <c r="K72" s="967"/>
      <c r="L72" s="967"/>
      <c r="M72" s="967"/>
      <c r="N72" s="967"/>
      <c r="O72" s="967"/>
      <c r="P72" s="967"/>
      <c r="Q72" s="967"/>
      <c r="R72" s="967"/>
      <c r="S72" s="967"/>
      <c r="T72" s="967"/>
      <c r="U72" s="967"/>
      <c r="V72" s="967"/>
      <c r="W72" s="967"/>
      <c r="X72" s="967"/>
      <c r="Y72" s="967"/>
      <c r="Z72" s="967"/>
      <c r="AA72" s="967"/>
      <c r="AB72" s="967"/>
      <c r="AC72" s="967"/>
      <c r="AD72" s="967"/>
      <c r="AE72" s="967"/>
      <c r="AF72" s="967"/>
      <c r="AG72" s="967"/>
    </row>
    <row r="122" spans="3:7" x14ac:dyDescent="0.15">
      <c r="C122" s="410"/>
      <c r="D122" s="410"/>
      <c r="E122" s="410"/>
      <c r="F122" s="410"/>
      <c r="G122" s="410"/>
    </row>
    <row r="123" spans="3:7" x14ac:dyDescent="0.15">
      <c r="C123" s="485"/>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0C00-000000000000}">
      <formula1>"□,■"</formula1>
    </dataValidation>
  </dataValidations>
  <printOptions horizontalCentered="1"/>
  <pageMargins left="0.70866141732283472" right="0.70866141732283472" top="0.74803149606299213" bottom="0.74803149606299213" header="0.31496062992125984" footer="0.31496062992125984"/>
  <pageSetup paperSize="9" scale="4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123"/>
  <sheetViews>
    <sheetView view="pageBreakPreview" zoomScale="130" zoomScaleNormal="100" zoomScaleSheetLayoutView="130" workbookViewId="0"/>
  </sheetViews>
  <sheetFormatPr defaultColWidth="3.5" defaultRowHeight="13.5" x14ac:dyDescent="0.15"/>
  <cols>
    <col min="1" max="1" width="3.5" style="399"/>
    <col min="2" max="2" width="3" style="588" customWidth="1"/>
    <col min="3" max="7" width="3.5" style="399"/>
    <col min="8" max="8" width="2.5" style="399" customWidth="1"/>
    <col min="9" max="16384" width="3.5" style="399"/>
  </cols>
  <sheetData>
    <row r="1" spans="2:26" s="243" customFormat="1" x14ac:dyDescent="0.4"/>
    <row r="2" spans="2:26" s="243" customFormat="1" x14ac:dyDescent="0.4">
      <c r="B2" s="243" t="s">
        <v>1121</v>
      </c>
    </row>
    <row r="3" spans="2:26" s="243" customFormat="1" x14ac:dyDescent="0.4"/>
    <row r="4" spans="2:26" s="243" customFormat="1" x14ac:dyDescent="0.4">
      <c r="B4" s="899" t="s">
        <v>1122</v>
      </c>
      <c r="C4" s="899"/>
      <c r="D4" s="899"/>
      <c r="E4" s="899"/>
      <c r="F4" s="899"/>
      <c r="G4" s="899"/>
      <c r="H4" s="899"/>
      <c r="I4" s="899"/>
      <c r="J4" s="899"/>
      <c r="K4" s="899"/>
      <c r="L4" s="899"/>
      <c r="M4" s="899"/>
      <c r="N4" s="899"/>
      <c r="O4" s="899"/>
      <c r="P4" s="899"/>
      <c r="Q4" s="899"/>
      <c r="R4" s="899"/>
      <c r="S4" s="899"/>
      <c r="T4" s="899"/>
      <c r="U4" s="899"/>
      <c r="V4" s="899"/>
      <c r="W4" s="899"/>
      <c r="X4" s="899"/>
      <c r="Y4" s="899"/>
      <c r="Z4" s="899"/>
    </row>
    <row r="5" spans="2:26" s="243" customFormat="1" x14ac:dyDescent="0.4"/>
    <row r="6" spans="2:26" s="243" customFormat="1" ht="39.75" customHeight="1" x14ac:dyDescent="0.4">
      <c r="B6" s="1160" t="s">
        <v>1123</v>
      </c>
      <c r="C6" s="1160"/>
      <c r="D6" s="1160"/>
      <c r="E6" s="1160"/>
      <c r="F6" s="1160"/>
      <c r="G6" s="1168"/>
      <c r="H6" s="1169"/>
      <c r="I6" s="1169"/>
      <c r="J6" s="1169"/>
      <c r="K6" s="1169"/>
      <c r="L6" s="1169"/>
      <c r="M6" s="1169"/>
      <c r="N6" s="1169"/>
      <c r="O6" s="1169"/>
      <c r="P6" s="1169"/>
      <c r="Q6" s="1169"/>
      <c r="R6" s="1169"/>
      <c r="S6" s="1169"/>
      <c r="T6" s="1169"/>
      <c r="U6" s="1169"/>
      <c r="V6" s="1169"/>
      <c r="W6" s="1169"/>
      <c r="X6" s="1169"/>
      <c r="Y6" s="1169"/>
      <c r="Z6" s="1209"/>
    </row>
    <row r="7" spans="2:26" ht="39.75" customHeight="1" x14ac:dyDescent="0.15">
      <c r="B7" s="904" t="s">
        <v>1124</v>
      </c>
      <c r="C7" s="905"/>
      <c r="D7" s="905"/>
      <c r="E7" s="905"/>
      <c r="F7" s="906"/>
      <c r="G7" s="530" t="s">
        <v>425</v>
      </c>
      <c r="H7" s="531" t="s">
        <v>962</v>
      </c>
      <c r="I7" s="531"/>
      <c r="J7" s="531"/>
      <c r="K7" s="531"/>
      <c r="L7" s="532" t="s">
        <v>425</v>
      </c>
      <c r="M7" s="531" t="s">
        <v>963</v>
      </c>
      <c r="N7" s="531"/>
      <c r="O7" s="531"/>
      <c r="P7" s="531"/>
      <c r="Q7" s="532" t="s">
        <v>425</v>
      </c>
      <c r="R7" s="531" t="s">
        <v>964</v>
      </c>
      <c r="S7" s="531"/>
      <c r="T7" s="531"/>
      <c r="U7" s="531"/>
      <c r="V7" s="531"/>
      <c r="W7" s="531"/>
      <c r="X7" s="531"/>
      <c r="Y7" s="531"/>
      <c r="Z7" s="627"/>
    </row>
    <row r="8" spans="2:26" ht="20.100000000000001" customHeight="1" x14ac:dyDescent="0.15">
      <c r="B8" s="1143" t="s">
        <v>1125</v>
      </c>
      <c r="C8" s="1144"/>
      <c r="D8" s="1144"/>
      <c r="E8" s="1144"/>
      <c r="F8" s="1145"/>
      <c r="G8" s="345" t="s">
        <v>425</v>
      </c>
      <c r="H8" s="243" t="s">
        <v>1126</v>
      </c>
      <c r="I8" s="394"/>
      <c r="J8" s="394"/>
      <c r="K8" s="394"/>
      <c r="L8" s="394"/>
      <c r="M8" s="394"/>
      <c r="N8" s="394"/>
      <c r="O8" s="394"/>
      <c r="P8" s="394"/>
      <c r="Q8" s="394"/>
      <c r="R8" s="394"/>
      <c r="S8" s="394"/>
      <c r="T8" s="537"/>
      <c r="U8" s="537"/>
      <c r="V8" s="537"/>
      <c r="W8" s="537"/>
      <c r="X8" s="537"/>
      <c r="Y8" s="537"/>
      <c r="Z8" s="545"/>
    </row>
    <row r="9" spans="2:26" ht="20.100000000000001" customHeight="1" x14ac:dyDescent="0.15">
      <c r="B9" s="974"/>
      <c r="C9" s="975"/>
      <c r="D9" s="975"/>
      <c r="E9" s="975"/>
      <c r="F9" s="976"/>
      <c r="G9" s="386" t="s">
        <v>425</v>
      </c>
      <c r="H9" s="387" t="s">
        <v>1127</v>
      </c>
      <c r="I9" s="566"/>
      <c r="J9" s="566"/>
      <c r="K9" s="566"/>
      <c r="L9" s="566"/>
      <c r="M9" s="566"/>
      <c r="N9" s="566"/>
      <c r="O9" s="566"/>
      <c r="P9" s="566"/>
      <c r="Q9" s="566"/>
      <c r="R9" s="566"/>
      <c r="S9" s="566"/>
      <c r="T9" s="566"/>
      <c r="U9" s="566"/>
      <c r="V9" s="566"/>
      <c r="W9" s="566"/>
      <c r="X9" s="566"/>
      <c r="Y9" s="566"/>
      <c r="Z9" s="577"/>
    </row>
    <row r="10" spans="2:26" ht="20.100000000000001" customHeight="1" x14ac:dyDescent="0.15">
      <c r="B10" s="1143" t="s">
        <v>1128</v>
      </c>
      <c r="C10" s="1144"/>
      <c r="D10" s="1144"/>
      <c r="E10" s="1144"/>
      <c r="F10" s="1145"/>
      <c r="G10" s="536" t="s">
        <v>425</v>
      </c>
      <c r="H10" s="535" t="s">
        <v>1129</v>
      </c>
      <c r="I10" s="537"/>
      <c r="J10" s="537"/>
      <c r="K10" s="537"/>
      <c r="L10" s="537"/>
      <c r="M10" s="537"/>
      <c r="N10" s="537"/>
      <c r="O10" s="537"/>
      <c r="P10" s="537"/>
      <c r="Q10" s="537"/>
      <c r="R10" s="537"/>
      <c r="S10" s="537"/>
      <c r="T10" s="537"/>
      <c r="U10" s="537"/>
      <c r="V10" s="537"/>
      <c r="W10" s="537"/>
      <c r="X10" s="537"/>
      <c r="Y10" s="537"/>
      <c r="Z10" s="545"/>
    </row>
    <row r="11" spans="2:26" ht="20.100000000000001" customHeight="1" x14ac:dyDescent="0.15">
      <c r="B11" s="974"/>
      <c r="C11" s="975"/>
      <c r="D11" s="975"/>
      <c r="E11" s="975"/>
      <c r="F11" s="976"/>
      <c r="G11" s="345" t="s">
        <v>425</v>
      </c>
      <c r="H11" s="243" t="s">
        <v>1130</v>
      </c>
      <c r="I11" s="394"/>
      <c r="J11" s="394"/>
      <c r="K11" s="394"/>
      <c r="L11" s="394"/>
      <c r="M11" s="394"/>
      <c r="N11" s="394"/>
      <c r="O11" s="394"/>
      <c r="P11" s="394"/>
      <c r="Q11" s="394"/>
      <c r="R11" s="394"/>
      <c r="S11" s="394"/>
      <c r="T11" s="394"/>
      <c r="U11" s="394"/>
      <c r="V11" s="394"/>
      <c r="W11" s="394"/>
      <c r="X11" s="394"/>
      <c r="Y11" s="394"/>
      <c r="Z11" s="577"/>
    </row>
    <row r="12" spans="2:26" s="243" customFormat="1" ht="27" customHeight="1" x14ac:dyDescent="0.4">
      <c r="B12" s="544" t="s">
        <v>1131</v>
      </c>
      <c r="C12" s="535"/>
      <c r="D12" s="535"/>
      <c r="E12" s="535"/>
      <c r="F12" s="535"/>
      <c r="G12" s="535"/>
      <c r="H12" s="535"/>
      <c r="I12" s="535"/>
      <c r="J12" s="535"/>
      <c r="K12" s="535"/>
      <c r="L12" s="535"/>
      <c r="M12" s="535"/>
      <c r="N12" s="535"/>
      <c r="O12" s="535"/>
      <c r="P12" s="535"/>
      <c r="Q12" s="535"/>
      <c r="R12" s="535"/>
      <c r="S12" s="535"/>
      <c r="T12" s="535"/>
      <c r="U12" s="535"/>
      <c r="V12" s="535"/>
      <c r="W12" s="535"/>
      <c r="X12" s="535"/>
      <c r="Y12" s="535"/>
      <c r="Z12" s="392"/>
    </row>
    <row r="13" spans="2:26" s="243" customFormat="1" x14ac:dyDescent="0.4">
      <c r="B13" s="391"/>
      <c r="Z13" s="392"/>
    </row>
    <row r="14" spans="2:26" s="243" customFormat="1" x14ac:dyDescent="0.4">
      <c r="B14" s="391"/>
      <c r="C14" s="614" t="s">
        <v>1077</v>
      </c>
      <c r="Z14" s="392"/>
    </row>
    <row r="15" spans="2:26" s="243" customFormat="1" ht="26.25" customHeight="1" x14ac:dyDescent="0.4">
      <c r="B15" s="391"/>
      <c r="C15" s="543" t="s">
        <v>1132</v>
      </c>
      <c r="D15" s="533"/>
      <c r="E15" s="533"/>
      <c r="F15" s="533"/>
      <c r="G15" s="534"/>
      <c r="H15" s="543" t="s">
        <v>1133</v>
      </c>
      <c r="I15" s="533"/>
      <c r="J15" s="533"/>
      <c r="K15" s="905"/>
      <c r="L15" s="905"/>
      <c r="M15" s="606" t="s">
        <v>1134</v>
      </c>
      <c r="Z15" s="392"/>
    </row>
    <row r="16" spans="2:26" s="243" customFormat="1" ht="26.25" customHeight="1" x14ac:dyDescent="0.4">
      <c r="B16" s="391"/>
      <c r="C16" s="543" t="s">
        <v>1135</v>
      </c>
      <c r="D16" s="533"/>
      <c r="E16" s="533"/>
      <c r="F16" s="533"/>
      <c r="G16" s="534"/>
      <c r="H16" s="543" t="s">
        <v>1133</v>
      </c>
      <c r="I16" s="533"/>
      <c r="J16" s="533"/>
      <c r="K16" s="905"/>
      <c r="L16" s="905"/>
      <c r="M16" s="606" t="s">
        <v>1134</v>
      </c>
      <c r="Z16" s="392"/>
    </row>
    <row r="17" spans="2:26" s="243" customFormat="1" ht="26.25" customHeight="1" x14ac:dyDescent="0.4">
      <c r="B17" s="391"/>
      <c r="C17" s="543" t="s">
        <v>1136</v>
      </c>
      <c r="D17" s="533"/>
      <c r="E17" s="533"/>
      <c r="F17" s="533"/>
      <c r="G17" s="534"/>
      <c r="H17" s="543" t="s">
        <v>1133</v>
      </c>
      <c r="I17" s="533"/>
      <c r="J17" s="533"/>
      <c r="K17" s="905"/>
      <c r="L17" s="905"/>
      <c r="M17" s="606" t="s">
        <v>1134</v>
      </c>
      <c r="Z17" s="392"/>
    </row>
    <row r="18" spans="2:26" s="243" customFormat="1" ht="7.5" customHeight="1" x14ac:dyDescent="0.4">
      <c r="B18" s="391"/>
      <c r="K18" s="345"/>
      <c r="L18" s="345"/>
      <c r="M18" s="345"/>
      <c r="Z18" s="392"/>
    </row>
    <row r="19" spans="2:26" s="243" customFormat="1" ht="5.25" customHeight="1" x14ac:dyDescent="0.4">
      <c r="B19" s="391"/>
      <c r="L19" s="345"/>
      <c r="Q19" s="345"/>
      <c r="U19" s="544"/>
      <c r="V19" s="536"/>
      <c r="W19" s="535"/>
      <c r="X19" s="535"/>
      <c r="Y19" s="538"/>
      <c r="Z19" s="392"/>
    </row>
    <row r="20" spans="2:26" s="243" customFormat="1" x14ac:dyDescent="0.4">
      <c r="B20" s="391"/>
      <c r="L20" s="345"/>
      <c r="Q20" s="345"/>
      <c r="U20" s="391"/>
      <c r="V20" s="569" t="s">
        <v>898</v>
      </c>
      <c r="W20" s="569" t="s">
        <v>308</v>
      </c>
      <c r="X20" s="569" t="s">
        <v>899</v>
      </c>
      <c r="Y20" s="392"/>
      <c r="Z20" s="392"/>
    </row>
    <row r="21" spans="2:26" s="243" customFormat="1" ht="6" customHeight="1" x14ac:dyDescent="0.4">
      <c r="B21" s="391"/>
      <c r="L21" s="345"/>
      <c r="Q21" s="345"/>
      <c r="U21" s="391"/>
      <c r="V21" s="569"/>
      <c r="W21" s="569"/>
      <c r="X21" s="569"/>
      <c r="Y21" s="392"/>
      <c r="Z21" s="392"/>
    </row>
    <row r="22" spans="2:26" s="243" customFormat="1" ht="31.5" customHeight="1" x14ac:dyDescent="0.4">
      <c r="B22" s="391"/>
      <c r="C22" s="912" t="s">
        <v>1137</v>
      </c>
      <c r="D22" s="913"/>
      <c r="E22" s="913"/>
      <c r="F22" s="913"/>
      <c r="G22" s="913"/>
      <c r="H22" s="913"/>
      <c r="I22" s="913"/>
      <c r="J22" s="913"/>
      <c r="K22" s="913"/>
      <c r="L22" s="913"/>
      <c r="M22" s="913"/>
      <c r="N22" s="913"/>
      <c r="O22" s="913"/>
      <c r="P22" s="913"/>
      <c r="Q22" s="913"/>
      <c r="R22" s="913"/>
      <c r="S22" s="913"/>
      <c r="T22" s="913"/>
      <c r="U22" s="596"/>
      <c r="V22" s="393" t="s">
        <v>425</v>
      </c>
      <c r="W22" s="393" t="s">
        <v>308</v>
      </c>
      <c r="X22" s="393" t="s">
        <v>425</v>
      </c>
      <c r="Y22" s="577"/>
      <c r="Z22" s="392"/>
    </row>
    <row r="23" spans="2:26" s="243" customFormat="1" ht="31.5" customHeight="1" x14ac:dyDescent="0.4">
      <c r="B23" s="391"/>
      <c r="C23" s="1168" t="s">
        <v>1138</v>
      </c>
      <c r="D23" s="1169"/>
      <c r="E23" s="1169"/>
      <c r="F23" s="1169"/>
      <c r="G23" s="1169"/>
      <c r="H23" s="1169"/>
      <c r="I23" s="1169"/>
      <c r="J23" s="1169"/>
      <c r="K23" s="1169"/>
      <c r="L23" s="1169"/>
      <c r="M23" s="1169"/>
      <c r="N23" s="1169"/>
      <c r="O23" s="1169"/>
      <c r="P23" s="1169"/>
      <c r="Q23" s="1169"/>
      <c r="R23" s="1169"/>
      <c r="S23" s="1169"/>
      <c r="T23" s="1209"/>
      <c r="U23" s="552"/>
      <c r="V23" s="532" t="s">
        <v>425</v>
      </c>
      <c r="W23" s="532" t="s">
        <v>308</v>
      </c>
      <c r="X23" s="532" t="s">
        <v>425</v>
      </c>
      <c r="Y23" s="627"/>
      <c r="Z23" s="392"/>
    </row>
    <row r="24" spans="2:26" s="243" customFormat="1" ht="41.25" customHeight="1" x14ac:dyDescent="0.4">
      <c r="B24" s="391"/>
      <c r="C24" s="928" t="s">
        <v>1139</v>
      </c>
      <c r="D24" s="929"/>
      <c r="E24" s="929"/>
      <c r="F24" s="929"/>
      <c r="G24" s="929"/>
      <c r="H24" s="929"/>
      <c r="I24" s="929"/>
      <c r="J24" s="929"/>
      <c r="K24" s="929"/>
      <c r="L24" s="929"/>
      <c r="M24" s="929"/>
      <c r="N24" s="929"/>
      <c r="O24" s="929"/>
      <c r="P24" s="929"/>
      <c r="Q24" s="929"/>
      <c r="R24" s="929"/>
      <c r="S24" s="929"/>
      <c r="T24" s="929"/>
      <c r="U24" s="596"/>
      <c r="V24" s="393" t="s">
        <v>425</v>
      </c>
      <c r="W24" s="393" t="s">
        <v>308</v>
      </c>
      <c r="X24" s="393" t="s">
        <v>425</v>
      </c>
      <c r="Y24" s="577"/>
      <c r="Z24" s="392"/>
    </row>
    <row r="25" spans="2:26" s="243" customFormat="1" ht="17.25" customHeight="1" x14ac:dyDescent="0.4">
      <c r="B25" s="390"/>
      <c r="C25" s="393"/>
      <c r="D25" s="393"/>
      <c r="E25" s="393"/>
      <c r="F25" s="393"/>
      <c r="G25" s="393"/>
      <c r="H25" s="393"/>
      <c r="I25" s="393"/>
      <c r="J25" s="393"/>
      <c r="K25" s="393"/>
      <c r="L25" s="393"/>
      <c r="M25" s="393"/>
      <c r="N25" s="393"/>
      <c r="O25" s="393"/>
      <c r="P25" s="393"/>
      <c r="Q25" s="393"/>
      <c r="R25" s="387"/>
      <c r="S25" s="387"/>
      <c r="T25" s="566"/>
      <c r="U25" s="566"/>
      <c r="V25" s="393"/>
      <c r="W25" s="393"/>
      <c r="X25" s="393"/>
      <c r="Y25" s="566"/>
      <c r="Z25" s="388"/>
    </row>
    <row r="26" spans="2:26" s="243" customFormat="1" ht="27" customHeight="1" x14ac:dyDescent="0.4">
      <c r="B26" s="391" t="s">
        <v>1140</v>
      </c>
      <c r="Z26" s="392"/>
    </row>
    <row r="27" spans="2:26" s="243" customFormat="1" x14ac:dyDescent="0.4">
      <c r="B27" s="391"/>
      <c r="C27" s="614" t="s">
        <v>1077</v>
      </c>
      <c r="Z27" s="392"/>
    </row>
    <row r="28" spans="2:26" s="243" customFormat="1" ht="26.25" customHeight="1" x14ac:dyDescent="0.4">
      <c r="B28" s="391"/>
      <c r="C28" s="543" t="s">
        <v>1132</v>
      </c>
      <c r="D28" s="533"/>
      <c r="E28" s="533"/>
      <c r="F28" s="533"/>
      <c r="G28" s="534"/>
      <c r="H28" s="543" t="s">
        <v>1133</v>
      </c>
      <c r="I28" s="533"/>
      <c r="J28" s="533"/>
      <c r="K28" s="905"/>
      <c r="L28" s="905"/>
      <c r="M28" s="606" t="s">
        <v>1134</v>
      </c>
      <c r="Z28" s="392"/>
    </row>
    <row r="29" spans="2:26" s="243" customFormat="1" ht="26.25" customHeight="1" x14ac:dyDescent="0.4">
      <c r="B29" s="391"/>
      <c r="C29" s="543" t="s">
        <v>1135</v>
      </c>
      <c r="D29" s="533"/>
      <c r="E29" s="533"/>
      <c r="F29" s="533"/>
      <c r="G29" s="534"/>
      <c r="H29" s="543" t="s">
        <v>1133</v>
      </c>
      <c r="I29" s="533"/>
      <c r="J29" s="533"/>
      <c r="K29" s="905"/>
      <c r="L29" s="905"/>
      <c r="M29" s="606" t="s">
        <v>1134</v>
      </c>
      <c r="Z29" s="392"/>
    </row>
    <row r="30" spans="2:26" s="243" customFormat="1" ht="26.25" customHeight="1" x14ac:dyDescent="0.4">
      <c r="B30" s="391"/>
      <c r="C30" s="543" t="s">
        <v>1136</v>
      </c>
      <c r="D30" s="533"/>
      <c r="E30" s="533"/>
      <c r="F30" s="533"/>
      <c r="G30" s="534"/>
      <c r="H30" s="543" t="s">
        <v>1133</v>
      </c>
      <c r="I30" s="533"/>
      <c r="J30" s="533"/>
      <c r="K30" s="905"/>
      <c r="L30" s="905"/>
      <c r="M30" s="606" t="s">
        <v>1134</v>
      </c>
      <c r="Z30" s="392"/>
    </row>
    <row r="31" spans="2:26" s="243" customFormat="1" ht="5.25" customHeight="1" x14ac:dyDescent="0.4">
      <c r="B31" s="391"/>
      <c r="L31" s="345"/>
      <c r="Q31" s="345"/>
      <c r="V31" s="345"/>
      <c r="Z31" s="392"/>
    </row>
    <row r="32" spans="2:26" s="243" customFormat="1" ht="5.25" customHeight="1" x14ac:dyDescent="0.4">
      <c r="B32" s="391"/>
      <c r="L32" s="345"/>
      <c r="Q32" s="345"/>
      <c r="U32" s="544"/>
      <c r="V32" s="536"/>
      <c r="W32" s="535"/>
      <c r="X32" s="535"/>
      <c r="Y32" s="538"/>
      <c r="Z32" s="392"/>
    </row>
    <row r="33" spans="1:27" s="243" customFormat="1" x14ac:dyDescent="0.4">
      <c r="B33" s="391"/>
      <c r="L33" s="345"/>
      <c r="Q33" s="345"/>
      <c r="U33" s="391"/>
      <c r="V33" s="569" t="s">
        <v>898</v>
      </c>
      <c r="W33" s="569" t="s">
        <v>308</v>
      </c>
      <c r="X33" s="569" t="s">
        <v>899</v>
      </c>
      <c r="Y33" s="392"/>
      <c r="Z33" s="392"/>
    </row>
    <row r="34" spans="1:27" s="243" customFormat="1" ht="6" customHeight="1" x14ac:dyDescent="0.4">
      <c r="B34" s="391"/>
      <c r="L34" s="345"/>
      <c r="Q34" s="345"/>
      <c r="U34" s="390"/>
      <c r="V34" s="654"/>
      <c r="W34" s="654"/>
      <c r="X34" s="654"/>
      <c r="Y34" s="388"/>
      <c r="Z34" s="392"/>
    </row>
    <row r="35" spans="1:27" s="243" customFormat="1" ht="30.75" customHeight="1" x14ac:dyDescent="0.4">
      <c r="B35" s="391"/>
      <c r="C35" s="1168" t="s">
        <v>1141</v>
      </c>
      <c r="D35" s="1169"/>
      <c r="E35" s="1169"/>
      <c r="F35" s="1169"/>
      <c r="G35" s="1169"/>
      <c r="H35" s="1169"/>
      <c r="I35" s="1169"/>
      <c r="J35" s="1169"/>
      <c r="K35" s="1169"/>
      <c r="L35" s="1169"/>
      <c r="M35" s="1169"/>
      <c r="N35" s="1169"/>
      <c r="O35" s="1169"/>
      <c r="P35" s="1169"/>
      <c r="Q35" s="1169"/>
      <c r="R35" s="1169"/>
      <c r="S35" s="1169"/>
      <c r="T35" s="1209"/>
      <c r="U35" s="596"/>
      <c r="V35" s="393" t="s">
        <v>425</v>
      </c>
      <c r="W35" s="393" t="s">
        <v>308</v>
      </c>
      <c r="X35" s="393" t="s">
        <v>425</v>
      </c>
      <c r="Y35" s="577"/>
      <c r="Z35" s="392"/>
    </row>
    <row r="36" spans="1:27" s="243" customFormat="1" ht="30.75" customHeight="1" x14ac:dyDescent="0.4">
      <c r="B36" s="391"/>
      <c r="C36" s="1012" t="s">
        <v>1138</v>
      </c>
      <c r="D36" s="1013"/>
      <c r="E36" s="1013"/>
      <c r="F36" s="1013"/>
      <c r="G36" s="1013"/>
      <c r="H36" s="1013"/>
      <c r="I36" s="1013"/>
      <c r="J36" s="1013"/>
      <c r="K36" s="1013"/>
      <c r="L36" s="1013"/>
      <c r="M36" s="1013"/>
      <c r="N36" s="1013"/>
      <c r="O36" s="1013"/>
      <c r="P36" s="1013"/>
      <c r="Q36" s="1013"/>
      <c r="R36" s="1013"/>
      <c r="S36" s="1013"/>
      <c r="T36" s="1015"/>
      <c r="U36" s="394"/>
      <c r="V36" s="536" t="s">
        <v>425</v>
      </c>
      <c r="W36" s="536" t="s">
        <v>308</v>
      </c>
      <c r="X36" s="536" t="s">
        <v>425</v>
      </c>
      <c r="Y36" s="550"/>
      <c r="Z36" s="392"/>
    </row>
    <row r="37" spans="1:27" s="243" customFormat="1" ht="42" customHeight="1" x14ac:dyDescent="0.4">
      <c r="B37" s="391"/>
      <c r="C37" s="919" t="s">
        <v>1139</v>
      </c>
      <c r="D37" s="920"/>
      <c r="E37" s="920"/>
      <c r="F37" s="920"/>
      <c r="G37" s="920"/>
      <c r="H37" s="920"/>
      <c r="I37" s="920"/>
      <c r="J37" s="920"/>
      <c r="K37" s="920"/>
      <c r="L37" s="920"/>
      <c r="M37" s="920"/>
      <c r="N37" s="920"/>
      <c r="O37" s="920"/>
      <c r="P37" s="920"/>
      <c r="Q37" s="920"/>
      <c r="R37" s="920"/>
      <c r="S37" s="920"/>
      <c r="T37" s="921"/>
      <c r="U37" s="552"/>
      <c r="V37" s="532" t="s">
        <v>425</v>
      </c>
      <c r="W37" s="532" t="s">
        <v>308</v>
      </c>
      <c r="X37" s="532" t="s">
        <v>425</v>
      </c>
      <c r="Y37" s="627"/>
      <c r="Z37" s="392"/>
    </row>
    <row r="38" spans="1:27" s="243" customFormat="1" x14ac:dyDescent="0.4">
      <c r="A38" s="392"/>
      <c r="B38" s="387"/>
      <c r="C38" s="387"/>
      <c r="D38" s="387"/>
      <c r="E38" s="387"/>
      <c r="F38" s="387"/>
      <c r="G38" s="387"/>
      <c r="H38" s="387"/>
      <c r="I38" s="387"/>
      <c r="J38" s="387"/>
      <c r="K38" s="387"/>
      <c r="L38" s="387"/>
      <c r="M38" s="387"/>
      <c r="N38" s="387"/>
      <c r="O38" s="387"/>
      <c r="P38" s="387"/>
      <c r="Q38" s="387"/>
      <c r="R38" s="387"/>
      <c r="S38" s="387"/>
      <c r="T38" s="387"/>
      <c r="U38" s="387"/>
      <c r="V38" s="387"/>
      <c r="W38" s="387"/>
      <c r="X38" s="387"/>
      <c r="Y38" s="387"/>
      <c r="Z38" s="387"/>
      <c r="AA38" s="391"/>
    </row>
    <row r="39" spans="1:27" s="243" customFormat="1" x14ac:dyDescent="0.4">
      <c r="C39" s="535"/>
    </row>
    <row r="40" spans="1:27" s="401" customFormat="1" x14ac:dyDescent="0.15"/>
    <row r="122" spans="3:7" x14ac:dyDescent="0.15">
      <c r="C122" s="410"/>
      <c r="D122" s="410"/>
      <c r="E122" s="410"/>
      <c r="F122" s="410"/>
      <c r="G122" s="410"/>
    </row>
    <row r="123" spans="3:7" x14ac:dyDescent="0.15">
      <c r="C123" s="485"/>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00000000-0002-0000-0D00-000000000000}">
      <formula1>"□,■"</formula1>
    </dataValidation>
  </dataValidations>
  <pageMargins left="0.7" right="0.7" top="0.75" bottom="0.75" header="0.3" footer="0.3"/>
  <pageSetup paperSize="9" scale="8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Z119"/>
  <sheetViews>
    <sheetView view="pageBreakPreview" zoomScale="60" zoomScaleNormal="100" workbookViewId="0"/>
  </sheetViews>
  <sheetFormatPr defaultColWidth="3.5" defaultRowHeight="13.5" x14ac:dyDescent="0.15"/>
  <cols>
    <col min="1" max="1" width="2.25" style="399" customWidth="1"/>
    <col min="2" max="2" width="3" style="588" customWidth="1"/>
    <col min="3" max="19" width="3.625" style="399" customWidth="1"/>
    <col min="20" max="26" width="3.5" style="399"/>
    <col min="27" max="27" width="2.25" style="399" customWidth="1"/>
    <col min="28" max="16384" width="3.5" style="399"/>
  </cols>
  <sheetData>
    <row r="1" spans="2:26" s="243" customFormat="1" x14ac:dyDescent="0.4"/>
    <row r="2" spans="2:26" s="243" customFormat="1" x14ac:dyDescent="0.4">
      <c r="B2" s="243" t="s">
        <v>1142</v>
      </c>
    </row>
    <row r="3" spans="2:26" s="243" customFormat="1" x14ac:dyDescent="0.4"/>
    <row r="4" spans="2:26" s="243" customFormat="1" x14ac:dyDescent="0.4">
      <c r="B4" s="899" t="s">
        <v>1143</v>
      </c>
      <c r="C4" s="899"/>
      <c r="D4" s="899"/>
      <c r="E4" s="899"/>
      <c r="F4" s="899"/>
      <c r="G4" s="899"/>
      <c r="H4" s="899"/>
      <c r="I4" s="899"/>
      <c r="J4" s="899"/>
      <c r="K4" s="899"/>
      <c r="L4" s="899"/>
      <c r="M4" s="899"/>
      <c r="N4" s="899"/>
      <c r="O4" s="899"/>
      <c r="P4" s="899"/>
      <c r="Q4" s="899"/>
      <c r="R4" s="899"/>
      <c r="S4" s="899"/>
      <c r="T4" s="899"/>
      <c r="U4" s="899"/>
      <c r="V4" s="899"/>
      <c r="W4" s="899"/>
      <c r="X4" s="899"/>
      <c r="Y4" s="899"/>
      <c r="Z4" s="899"/>
    </row>
    <row r="5" spans="2:26" s="243" customFormat="1" x14ac:dyDescent="0.4"/>
    <row r="6" spans="2:26" s="243" customFormat="1" ht="31.5" customHeight="1" x14ac:dyDescent="0.4">
      <c r="B6" s="1160" t="s">
        <v>880</v>
      </c>
      <c r="C6" s="1160"/>
      <c r="D6" s="1160"/>
      <c r="E6" s="1160"/>
      <c r="F6" s="1160"/>
      <c r="G6" s="904"/>
      <c r="H6" s="905"/>
      <c r="I6" s="905"/>
      <c r="J6" s="905"/>
      <c r="K6" s="905"/>
      <c r="L6" s="905"/>
      <c r="M6" s="905"/>
      <c r="N6" s="905"/>
      <c r="O6" s="905"/>
      <c r="P6" s="905"/>
      <c r="Q6" s="905"/>
      <c r="R6" s="905"/>
      <c r="S6" s="905"/>
      <c r="T6" s="905"/>
      <c r="U6" s="905"/>
      <c r="V6" s="905"/>
      <c r="W6" s="905"/>
      <c r="X6" s="905"/>
      <c r="Y6" s="905"/>
      <c r="Z6" s="906"/>
    </row>
    <row r="7" spans="2:26" s="243" customFormat="1" ht="31.5" customHeight="1" x14ac:dyDescent="0.4">
      <c r="B7" s="904" t="s">
        <v>1004</v>
      </c>
      <c r="C7" s="905"/>
      <c r="D7" s="905"/>
      <c r="E7" s="905"/>
      <c r="F7" s="906"/>
      <c r="G7" s="345" t="s">
        <v>425</v>
      </c>
      <c r="H7" s="531" t="s">
        <v>962</v>
      </c>
      <c r="I7" s="531"/>
      <c r="J7" s="531"/>
      <c r="K7" s="531"/>
      <c r="L7" s="345" t="s">
        <v>425</v>
      </c>
      <c r="M7" s="531" t="s">
        <v>963</v>
      </c>
      <c r="N7" s="531"/>
      <c r="O7" s="531"/>
      <c r="P7" s="531"/>
      <c r="Q7" s="345" t="s">
        <v>425</v>
      </c>
      <c r="R7" s="531" t="s">
        <v>964</v>
      </c>
      <c r="S7" s="531"/>
      <c r="T7" s="531"/>
      <c r="U7" s="531"/>
      <c r="V7" s="531"/>
      <c r="W7" s="531"/>
      <c r="X7" s="531"/>
      <c r="Y7" s="531"/>
      <c r="Z7" s="627"/>
    </row>
    <row r="8" spans="2:26" s="243" customFormat="1" ht="31.5" customHeight="1" x14ac:dyDescent="0.4">
      <c r="B8" s="904" t="s">
        <v>1006</v>
      </c>
      <c r="C8" s="905"/>
      <c r="D8" s="905"/>
      <c r="E8" s="905"/>
      <c r="F8" s="906"/>
      <c r="G8" s="530" t="s">
        <v>425</v>
      </c>
      <c r="H8" s="533" t="s">
        <v>1144</v>
      </c>
      <c r="I8" s="533"/>
      <c r="J8" s="533"/>
      <c r="K8" s="533"/>
      <c r="L8" s="533"/>
      <c r="M8" s="533"/>
      <c r="N8" s="533"/>
      <c r="O8" s="532" t="s">
        <v>425</v>
      </c>
      <c r="P8" s="533" t="s">
        <v>1145</v>
      </c>
      <c r="Q8" s="533"/>
      <c r="R8" s="533"/>
      <c r="S8" s="566"/>
      <c r="T8" s="566"/>
      <c r="U8" s="566"/>
      <c r="V8" s="566"/>
      <c r="W8" s="566"/>
      <c r="X8" s="566"/>
      <c r="Y8" s="566"/>
      <c r="Z8" s="577"/>
    </row>
    <row r="9" spans="2:26" s="243" customFormat="1" x14ac:dyDescent="0.4"/>
    <row r="10" spans="2:26" s="243" customFormat="1" x14ac:dyDescent="0.4">
      <c r="B10" s="544"/>
      <c r="C10" s="535"/>
      <c r="D10" s="535"/>
      <c r="E10" s="535"/>
      <c r="F10" s="535"/>
      <c r="G10" s="535"/>
      <c r="H10" s="535"/>
      <c r="I10" s="535"/>
      <c r="J10" s="535"/>
      <c r="K10" s="535"/>
      <c r="L10" s="535"/>
      <c r="M10" s="535"/>
      <c r="N10" s="535"/>
      <c r="O10" s="535"/>
      <c r="P10" s="535"/>
      <c r="Q10" s="535"/>
      <c r="R10" s="535"/>
      <c r="S10" s="535"/>
      <c r="T10" s="535"/>
      <c r="U10" s="535"/>
      <c r="V10" s="535"/>
      <c r="W10" s="535"/>
      <c r="X10" s="535"/>
      <c r="Y10" s="535"/>
      <c r="Z10" s="538"/>
    </row>
    <row r="11" spans="2:26" s="243" customFormat="1" x14ac:dyDescent="0.4">
      <c r="B11" s="391" t="s">
        <v>1146</v>
      </c>
      <c r="Z11" s="392"/>
    </row>
    <row r="12" spans="2:26" s="243" customFormat="1" x14ac:dyDescent="0.4">
      <c r="B12" s="391"/>
      <c r="Z12" s="392"/>
    </row>
    <row r="13" spans="2:26" s="243" customFormat="1" x14ac:dyDescent="0.4">
      <c r="B13" s="391"/>
      <c r="C13" s="243" t="s">
        <v>1077</v>
      </c>
      <c r="Z13" s="392"/>
    </row>
    <row r="14" spans="2:26" s="243" customFormat="1" ht="6.75" customHeight="1" x14ac:dyDescent="0.4">
      <c r="B14" s="391"/>
      <c r="Z14" s="392"/>
    </row>
    <row r="15" spans="2:26" s="243" customFormat="1" ht="26.25" customHeight="1" x14ac:dyDescent="0.4">
      <c r="B15" s="391"/>
      <c r="C15" s="543" t="s">
        <v>1147</v>
      </c>
      <c r="D15" s="533"/>
      <c r="E15" s="533"/>
      <c r="F15" s="533"/>
      <c r="G15" s="534"/>
      <c r="H15" s="1168" t="s">
        <v>1133</v>
      </c>
      <c r="I15" s="1169"/>
      <c r="J15" s="1169"/>
      <c r="K15" s="905"/>
      <c r="L15" s="905"/>
      <c r="M15" s="905"/>
      <c r="N15" s="606" t="s">
        <v>1134</v>
      </c>
      <c r="O15" s="391"/>
      <c r="U15" s="345"/>
      <c r="Z15" s="392"/>
    </row>
    <row r="16" spans="2:26" s="243" customFormat="1" x14ac:dyDescent="0.4">
      <c r="B16" s="391"/>
      <c r="L16" s="345"/>
      <c r="Q16" s="345"/>
      <c r="V16" s="345"/>
      <c r="Z16" s="392"/>
    </row>
    <row r="17" spans="2:26" s="243" customFormat="1" x14ac:dyDescent="0.4">
      <c r="B17" s="391"/>
      <c r="C17" s="243" t="s">
        <v>1148</v>
      </c>
      <c r="Z17" s="392"/>
    </row>
    <row r="18" spans="2:26" s="243" customFormat="1" ht="4.5" customHeight="1" x14ac:dyDescent="0.4">
      <c r="B18" s="391"/>
      <c r="Z18" s="392"/>
    </row>
    <row r="19" spans="2:26" s="243" customFormat="1" ht="24" customHeight="1" x14ac:dyDescent="0.4">
      <c r="B19" s="391"/>
      <c r="C19" s="904" t="s">
        <v>1149</v>
      </c>
      <c r="D19" s="905"/>
      <c r="E19" s="905"/>
      <c r="F19" s="905"/>
      <c r="G19" s="905"/>
      <c r="H19" s="905"/>
      <c r="I19" s="905"/>
      <c r="J19" s="905"/>
      <c r="K19" s="905"/>
      <c r="L19" s="905"/>
      <c r="M19" s="905"/>
      <c r="N19" s="905"/>
      <c r="O19" s="906"/>
      <c r="P19" s="904" t="s">
        <v>718</v>
      </c>
      <c r="Q19" s="905"/>
      <c r="R19" s="905"/>
      <c r="S19" s="905"/>
      <c r="T19" s="905"/>
      <c r="U19" s="905"/>
      <c r="V19" s="905"/>
      <c r="W19" s="905"/>
      <c r="X19" s="905"/>
      <c r="Y19" s="906"/>
      <c r="Z19" s="554"/>
    </row>
    <row r="20" spans="2:26" s="243" customFormat="1" ht="21" customHeight="1" x14ac:dyDescent="0.4">
      <c r="B20" s="391"/>
      <c r="C20" s="1168"/>
      <c r="D20" s="1169"/>
      <c r="E20" s="1169"/>
      <c r="F20" s="1169"/>
      <c r="G20" s="1169"/>
      <c r="H20" s="1169"/>
      <c r="I20" s="1169"/>
      <c r="J20" s="1169"/>
      <c r="K20" s="1169"/>
      <c r="L20" s="1169"/>
      <c r="M20" s="1169"/>
      <c r="N20" s="1169"/>
      <c r="O20" s="1209"/>
      <c r="P20" s="1168"/>
      <c r="Q20" s="1169"/>
      <c r="R20" s="1169"/>
      <c r="S20" s="1169"/>
      <c r="T20" s="1169"/>
      <c r="U20" s="1169"/>
      <c r="V20" s="1169"/>
      <c r="W20" s="1169"/>
      <c r="X20" s="1169"/>
      <c r="Y20" s="1209"/>
      <c r="Z20" s="392"/>
    </row>
    <row r="21" spans="2:26" s="243" customFormat="1" ht="21" customHeight="1" x14ac:dyDescent="0.4">
      <c r="B21" s="391"/>
      <c r="C21" s="1168"/>
      <c r="D21" s="1169"/>
      <c r="E21" s="1169"/>
      <c r="F21" s="1169"/>
      <c r="G21" s="1169"/>
      <c r="H21" s="1169"/>
      <c r="I21" s="1169"/>
      <c r="J21" s="1169"/>
      <c r="K21" s="1169"/>
      <c r="L21" s="1169"/>
      <c r="M21" s="1169"/>
      <c r="N21" s="1169"/>
      <c r="O21" s="1209"/>
      <c r="P21" s="1168"/>
      <c r="Q21" s="1169"/>
      <c r="R21" s="1169"/>
      <c r="S21" s="1169"/>
      <c r="T21" s="1169"/>
      <c r="U21" s="1169"/>
      <c r="V21" s="1169"/>
      <c r="W21" s="1169"/>
      <c r="X21" s="1169"/>
      <c r="Y21" s="1209"/>
      <c r="Z21" s="392"/>
    </row>
    <row r="22" spans="2:26" s="243" customFormat="1" ht="21" customHeight="1" x14ac:dyDescent="0.4">
      <c r="B22" s="391"/>
      <c r="C22" s="1168"/>
      <c r="D22" s="1169"/>
      <c r="E22" s="1169"/>
      <c r="F22" s="1169"/>
      <c r="G22" s="1169"/>
      <c r="H22" s="1169"/>
      <c r="I22" s="1169"/>
      <c r="J22" s="1169"/>
      <c r="K22" s="1169"/>
      <c r="L22" s="1169"/>
      <c r="M22" s="1169"/>
      <c r="N22" s="1169"/>
      <c r="O22" s="1209"/>
      <c r="P22" s="1168"/>
      <c r="Q22" s="1169"/>
      <c r="R22" s="1169"/>
      <c r="S22" s="1169"/>
      <c r="T22" s="1169"/>
      <c r="U22" s="1169"/>
      <c r="V22" s="1169"/>
      <c r="W22" s="1169"/>
      <c r="X22" s="1169"/>
      <c r="Y22" s="1209"/>
      <c r="Z22" s="392"/>
    </row>
    <row r="23" spans="2:26" s="243" customFormat="1" ht="21" customHeight="1" x14ac:dyDescent="0.4">
      <c r="B23" s="391"/>
      <c r="C23" s="1168"/>
      <c r="D23" s="1169"/>
      <c r="E23" s="1169"/>
      <c r="F23" s="1169"/>
      <c r="G23" s="1169"/>
      <c r="H23" s="1169"/>
      <c r="I23" s="1169"/>
      <c r="J23" s="1169"/>
      <c r="K23" s="1169"/>
      <c r="L23" s="1169"/>
      <c r="M23" s="1169"/>
      <c r="N23" s="1169"/>
      <c r="O23" s="1209"/>
      <c r="P23" s="1168"/>
      <c r="Q23" s="1169"/>
      <c r="R23" s="1169"/>
      <c r="S23" s="1169"/>
      <c r="T23" s="1169"/>
      <c r="U23" s="1169"/>
      <c r="V23" s="1169"/>
      <c r="W23" s="1169"/>
      <c r="X23" s="1169"/>
      <c r="Y23" s="1209"/>
      <c r="Z23" s="392"/>
    </row>
    <row r="24" spans="2:26" s="243" customFormat="1" ht="21" customHeight="1" x14ac:dyDescent="0.4">
      <c r="B24" s="391"/>
      <c r="C24" s="1168"/>
      <c r="D24" s="1169"/>
      <c r="E24" s="1169"/>
      <c r="F24" s="1169"/>
      <c r="G24" s="1169"/>
      <c r="H24" s="1169"/>
      <c r="I24" s="1169"/>
      <c r="J24" s="1169"/>
      <c r="K24" s="1169"/>
      <c r="L24" s="1169"/>
      <c r="M24" s="1169"/>
      <c r="N24" s="1169"/>
      <c r="O24" s="1209"/>
      <c r="P24" s="1168"/>
      <c r="Q24" s="1169"/>
      <c r="R24" s="1169"/>
      <c r="S24" s="1169"/>
      <c r="T24" s="1169"/>
      <c r="U24" s="1169"/>
      <c r="V24" s="1169"/>
      <c r="W24" s="1169"/>
      <c r="X24" s="1169"/>
      <c r="Y24" s="1209"/>
      <c r="Z24" s="392"/>
    </row>
    <row r="25" spans="2:26" s="243" customFormat="1" ht="21" customHeight="1" x14ac:dyDescent="0.4">
      <c r="B25" s="391"/>
      <c r="C25" s="536"/>
      <c r="D25" s="536"/>
      <c r="E25" s="536"/>
      <c r="F25" s="536"/>
      <c r="G25" s="536"/>
      <c r="H25" s="536"/>
      <c r="I25" s="536"/>
      <c r="J25" s="536"/>
      <c r="K25" s="536"/>
      <c r="L25" s="536"/>
      <c r="M25" s="536"/>
      <c r="N25" s="536"/>
      <c r="O25" s="536"/>
      <c r="P25" s="535"/>
      <c r="Q25" s="535"/>
      <c r="R25" s="535"/>
      <c r="S25" s="535"/>
      <c r="T25" s="535"/>
      <c r="U25" s="535"/>
      <c r="V25" s="535"/>
      <c r="W25" s="535"/>
      <c r="X25" s="535"/>
      <c r="Y25" s="535"/>
      <c r="Z25" s="392"/>
    </row>
    <row r="26" spans="2:26" s="243" customFormat="1" ht="21" customHeight="1" x14ac:dyDescent="0.4">
      <c r="B26" s="391"/>
      <c r="C26" s="393"/>
      <c r="D26" s="393"/>
      <c r="E26" s="393"/>
      <c r="F26" s="393"/>
      <c r="G26" s="393"/>
      <c r="H26" s="393"/>
      <c r="I26" s="393"/>
      <c r="J26" s="393"/>
      <c r="K26" s="393"/>
      <c r="L26" s="393"/>
      <c r="M26" s="393"/>
      <c r="N26" s="393"/>
      <c r="O26" s="393"/>
      <c r="P26" s="387"/>
      <c r="Q26" s="387"/>
      <c r="R26" s="387"/>
      <c r="S26" s="387"/>
      <c r="T26" s="387"/>
      <c r="U26" s="543"/>
      <c r="V26" s="655" t="s">
        <v>898</v>
      </c>
      <c r="W26" s="655" t="s">
        <v>308</v>
      </c>
      <c r="X26" s="655" t="s">
        <v>899</v>
      </c>
      <c r="Y26" s="534"/>
      <c r="Z26" s="392"/>
    </row>
    <row r="27" spans="2:26" s="243" customFormat="1" ht="38.25" customHeight="1" x14ac:dyDescent="0.4">
      <c r="B27" s="391"/>
      <c r="C27" s="919" t="s">
        <v>1150</v>
      </c>
      <c r="D27" s="920"/>
      <c r="E27" s="920"/>
      <c r="F27" s="920"/>
      <c r="G27" s="920"/>
      <c r="H27" s="920"/>
      <c r="I27" s="920"/>
      <c r="J27" s="920"/>
      <c r="K27" s="920"/>
      <c r="L27" s="920"/>
      <c r="M27" s="920"/>
      <c r="N27" s="920"/>
      <c r="O27" s="920"/>
      <c r="P27" s="920"/>
      <c r="Q27" s="920"/>
      <c r="R27" s="920"/>
      <c r="S27" s="920"/>
      <c r="T27" s="545"/>
      <c r="U27" s="531"/>
      <c r="V27" s="532" t="s">
        <v>425</v>
      </c>
      <c r="W27" s="532" t="s">
        <v>308</v>
      </c>
      <c r="X27" s="532" t="s">
        <v>425</v>
      </c>
      <c r="Y27" s="627"/>
      <c r="Z27" s="392"/>
    </row>
    <row r="28" spans="2:26" s="243" customFormat="1" ht="70.5" customHeight="1" x14ac:dyDescent="0.4">
      <c r="B28" s="391"/>
      <c r="C28" s="919" t="s">
        <v>1151</v>
      </c>
      <c r="D28" s="920"/>
      <c r="E28" s="920"/>
      <c r="F28" s="920"/>
      <c r="G28" s="920"/>
      <c r="H28" s="920"/>
      <c r="I28" s="920"/>
      <c r="J28" s="920"/>
      <c r="K28" s="920"/>
      <c r="L28" s="920"/>
      <c r="M28" s="920"/>
      <c r="N28" s="920"/>
      <c r="O28" s="920"/>
      <c r="P28" s="920"/>
      <c r="Q28" s="920"/>
      <c r="R28" s="920"/>
      <c r="S28" s="920"/>
      <c r="T28" s="545"/>
      <c r="U28" s="531"/>
      <c r="V28" s="532" t="s">
        <v>425</v>
      </c>
      <c r="W28" s="532" t="s">
        <v>308</v>
      </c>
      <c r="X28" s="532" t="s">
        <v>425</v>
      </c>
      <c r="Y28" s="627"/>
      <c r="Z28" s="392"/>
    </row>
    <row r="29" spans="2:26" s="243" customFormat="1" ht="38.25" customHeight="1" x14ac:dyDescent="0.4">
      <c r="B29" s="391"/>
      <c r="C29" s="1168" t="s">
        <v>1152</v>
      </c>
      <c r="D29" s="1169"/>
      <c r="E29" s="1169"/>
      <c r="F29" s="1169"/>
      <c r="G29" s="1169"/>
      <c r="H29" s="1169"/>
      <c r="I29" s="1169"/>
      <c r="J29" s="1169"/>
      <c r="K29" s="1169"/>
      <c r="L29" s="1169"/>
      <c r="M29" s="1169"/>
      <c r="N29" s="1169"/>
      <c r="O29" s="1169"/>
      <c r="P29" s="1169"/>
      <c r="Q29" s="1169"/>
      <c r="R29" s="1169"/>
      <c r="S29" s="1169"/>
      <c r="T29" s="627"/>
      <c r="U29" s="531"/>
      <c r="V29" s="532" t="s">
        <v>425</v>
      </c>
      <c r="W29" s="532" t="s">
        <v>308</v>
      </c>
      <c r="X29" s="532" t="s">
        <v>425</v>
      </c>
      <c r="Y29" s="627"/>
      <c r="Z29" s="392"/>
    </row>
    <row r="30" spans="2:26" s="243" customFormat="1" ht="38.25" customHeight="1" x14ac:dyDescent="0.4">
      <c r="B30" s="391"/>
      <c r="C30" s="919" t="s">
        <v>1153</v>
      </c>
      <c r="D30" s="920"/>
      <c r="E30" s="920"/>
      <c r="F30" s="920"/>
      <c r="G30" s="920"/>
      <c r="H30" s="920"/>
      <c r="I30" s="920"/>
      <c r="J30" s="920"/>
      <c r="K30" s="920"/>
      <c r="L30" s="920"/>
      <c r="M30" s="920"/>
      <c r="N30" s="920"/>
      <c r="O30" s="920"/>
      <c r="P30" s="920"/>
      <c r="Q30" s="920"/>
      <c r="R30" s="920"/>
      <c r="S30" s="920"/>
      <c r="T30" s="627"/>
      <c r="U30" s="531"/>
      <c r="V30" s="532" t="s">
        <v>425</v>
      </c>
      <c r="W30" s="532" t="s">
        <v>308</v>
      </c>
      <c r="X30" s="532" t="s">
        <v>425</v>
      </c>
      <c r="Y30" s="627"/>
      <c r="Z30" s="392"/>
    </row>
    <row r="31" spans="2:26" s="243" customFormat="1" ht="38.25" customHeight="1" x14ac:dyDescent="0.4">
      <c r="B31" s="391"/>
      <c r="C31" s="919" t="s">
        <v>1154</v>
      </c>
      <c r="D31" s="920"/>
      <c r="E31" s="920"/>
      <c r="F31" s="920"/>
      <c r="G31" s="920"/>
      <c r="H31" s="920"/>
      <c r="I31" s="920"/>
      <c r="J31" s="920"/>
      <c r="K31" s="920"/>
      <c r="L31" s="920"/>
      <c r="M31" s="920"/>
      <c r="N31" s="920"/>
      <c r="O31" s="920"/>
      <c r="P31" s="920"/>
      <c r="Q31" s="920"/>
      <c r="R31" s="920"/>
      <c r="S31" s="920"/>
      <c r="T31" s="627"/>
      <c r="U31" s="531"/>
      <c r="V31" s="532" t="s">
        <v>425</v>
      </c>
      <c r="W31" s="532" t="s">
        <v>308</v>
      </c>
      <c r="X31" s="532" t="s">
        <v>425</v>
      </c>
      <c r="Y31" s="627"/>
      <c r="Z31" s="392"/>
    </row>
    <row r="32" spans="2:26" s="243" customFormat="1" x14ac:dyDescent="0.4">
      <c r="B32" s="390"/>
      <c r="C32" s="387"/>
      <c r="D32" s="387"/>
      <c r="E32" s="387"/>
      <c r="F32" s="387"/>
      <c r="G32" s="387"/>
      <c r="H32" s="387"/>
      <c r="I32" s="387"/>
      <c r="J32" s="387"/>
      <c r="K32" s="387"/>
      <c r="L32" s="387"/>
      <c r="M32" s="387"/>
      <c r="N32" s="387"/>
      <c r="O32" s="387"/>
      <c r="P32" s="387"/>
      <c r="Q32" s="387"/>
      <c r="R32" s="387"/>
      <c r="S32" s="387"/>
      <c r="T32" s="387"/>
      <c r="U32" s="387"/>
      <c r="V32" s="387"/>
      <c r="W32" s="387"/>
      <c r="X32" s="387"/>
      <c r="Y32" s="387"/>
      <c r="Z32" s="388"/>
    </row>
    <row r="33" s="243" customFormat="1" x14ac:dyDescent="0.4"/>
    <row r="118" spans="3:7" x14ac:dyDescent="0.15">
      <c r="C118" s="410"/>
      <c r="D118" s="410"/>
      <c r="E118" s="410"/>
      <c r="F118" s="410"/>
      <c r="G118" s="410"/>
    </row>
    <row r="119" spans="3:7" x14ac:dyDescent="0.15">
      <c r="C119" s="485"/>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0000000-0002-0000-0E00-000000000000}">
      <formula1>"□,■"</formula1>
    </dataValidation>
  </dataValidations>
  <pageMargins left="0.7" right="0.7" top="0.75" bottom="0.75" header="0.3" footer="0.3"/>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K123"/>
  <sheetViews>
    <sheetView view="pageBreakPreview" zoomScale="85" zoomScaleNormal="100" zoomScaleSheetLayoutView="85" workbookViewId="0"/>
  </sheetViews>
  <sheetFormatPr defaultColWidth="3.5" defaultRowHeight="13.5" x14ac:dyDescent="0.15"/>
  <cols>
    <col min="1" max="1" width="1.25" style="399" customWidth="1"/>
    <col min="2" max="2" width="3.125" style="588" customWidth="1"/>
    <col min="3" max="30" width="3.125" style="399" customWidth="1"/>
    <col min="31" max="33" width="3.25" style="399" customWidth="1"/>
    <col min="34" max="34" width="3.125" style="399" customWidth="1"/>
    <col min="35" max="35" width="1.25" style="399" customWidth="1"/>
    <col min="36" max="16384" width="3.5" style="399"/>
  </cols>
  <sheetData>
    <row r="1" spans="2:35" s="243" customFormat="1" x14ac:dyDescent="0.4"/>
    <row r="2" spans="2:35" s="243" customFormat="1" x14ac:dyDescent="0.4">
      <c r="B2" s="243" t="s">
        <v>1155</v>
      </c>
    </row>
    <row r="3" spans="2:35" s="243" customFormat="1" x14ac:dyDescent="0.4">
      <c r="Y3" s="396" t="s">
        <v>639</v>
      </c>
      <c r="Z3" s="899"/>
      <c r="AA3" s="899"/>
      <c r="AB3" s="396" t="s">
        <v>640</v>
      </c>
      <c r="AC3" s="899"/>
      <c r="AD3" s="899"/>
      <c r="AE3" s="396" t="s">
        <v>641</v>
      </c>
      <c r="AF3" s="899"/>
      <c r="AG3" s="899"/>
      <c r="AH3" s="396" t="s">
        <v>732</v>
      </c>
    </row>
    <row r="4" spans="2:35" s="243" customFormat="1" x14ac:dyDescent="0.4">
      <c r="AH4" s="396"/>
    </row>
    <row r="5" spans="2:35" s="243" customFormat="1" x14ac:dyDescent="0.4">
      <c r="B5" s="899" t="s">
        <v>1156</v>
      </c>
      <c r="C5" s="899"/>
      <c r="D5" s="899"/>
      <c r="E5" s="899"/>
      <c r="F5" s="899"/>
      <c r="G5" s="899"/>
      <c r="H5" s="899"/>
      <c r="I5" s="899"/>
      <c r="J5" s="899"/>
      <c r="K5" s="899"/>
      <c r="L5" s="899"/>
      <c r="M5" s="899"/>
      <c r="N5" s="899"/>
      <c r="O5" s="899"/>
      <c r="P5" s="899"/>
      <c r="Q5" s="899"/>
      <c r="R5" s="899"/>
      <c r="S5" s="899"/>
      <c r="T5" s="899"/>
      <c r="U5" s="899"/>
      <c r="V5" s="899"/>
      <c r="W5" s="899"/>
      <c r="X5" s="899"/>
      <c r="Y5" s="899"/>
      <c r="Z5" s="899"/>
      <c r="AA5" s="899"/>
      <c r="AB5" s="899"/>
      <c r="AC5" s="899"/>
      <c r="AD5" s="899"/>
      <c r="AE5" s="899"/>
      <c r="AF5" s="899"/>
      <c r="AG5" s="899"/>
      <c r="AH5" s="899"/>
    </row>
    <row r="6" spans="2:35" s="243" customFormat="1" x14ac:dyDescent="0.4"/>
    <row r="7" spans="2:35" s="243" customFormat="1" ht="21" customHeight="1" x14ac:dyDescent="0.4">
      <c r="B7" s="1172" t="s">
        <v>960</v>
      </c>
      <c r="C7" s="1172"/>
      <c r="D7" s="1172"/>
      <c r="E7" s="1172"/>
      <c r="F7" s="1168"/>
      <c r="G7" s="656"/>
      <c r="H7" s="657"/>
      <c r="I7" s="657"/>
      <c r="J7" s="657"/>
      <c r="K7" s="657"/>
      <c r="L7" s="657"/>
      <c r="M7" s="657"/>
      <c r="N7" s="657"/>
      <c r="O7" s="657"/>
      <c r="P7" s="657"/>
      <c r="Q7" s="657"/>
      <c r="R7" s="657"/>
      <c r="S7" s="657"/>
      <c r="T7" s="657"/>
      <c r="U7" s="657"/>
      <c r="V7" s="657"/>
      <c r="W7" s="657"/>
      <c r="X7" s="657"/>
      <c r="Y7" s="657"/>
      <c r="Z7" s="657"/>
      <c r="AA7" s="657"/>
      <c r="AB7" s="657"/>
      <c r="AC7" s="657"/>
      <c r="AD7" s="657"/>
      <c r="AE7" s="657"/>
      <c r="AF7" s="657"/>
      <c r="AG7" s="657"/>
      <c r="AH7" s="658"/>
    </row>
    <row r="8" spans="2:35" ht="21" customHeight="1" x14ac:dyDescent="0.15">
      <c r="B8" s="1168" t="s">
        <v>961</v>
      </c>
      <c r="C8" s="1169"/>
      <c r="D8" s="1169"/>
      <c r="E8" s="1169"/>
      <c r="F8" s="1209"/>
      <c r="G8" s="530" t="s">
        <v>425</v>
      </c>
      <c r="H8" s="531" t="s">
        <v>962</v>
      </c>
      <c r="I8" s="531"/>
      <c r="J8" s="531"/>
      <c r="K8" s="531"/>
      <c r="L8" s="532" t="s">
        <v>425</v>
      </c>
      <c r="M8" s="531" t="s">
        <v>963</v>
      </c>
      <c r="N8" s="531"/>
      <c r="O8" s="531"/>
      <c r="P8" s="531"/>
      <c r="Q8" s="532" t="s">
        <v>425</v>
      </c>
      <c r="R8" s="531" t="s">
        <v>964</v>
      </c>
      <c r="S8" s="540"/>
      <c r="T8" s="659"/>
      <c r="U8" s="540"/>
      <c r="V8" s="560"/>
      <c r="W8" s="560"/>
      <c r="X8" s="560"/>
      <c r="Y8" s="560"/>
      <c r="Z8" s="560"/>
      <c r="AA8" s="560"/>
      <c r="AB8" s="560"/>
      <c r="AC8" s="560"/>
      <c r="AD8" s="560"/>
      <c r="AE8" s="560"/>
      <c r="AF8" s="560"/>
      <c r="AG8" s="560"/>
      <c r="AH8" s="561"/>
    </row>
    <row r="9" spans="2:35" ht="21" customHeight="1" x14ac:dyDescent="0.15">
      <c r="B9" s="1012" t="s">
        <v>965</v>
      </c>
      <c r="C9" s="1013"/>
      <c r="D9" s="1013"/>
      <c r="E9" s="1013"/>
      <c r="F9" s="1015"/>
      <c r="G9" s="546" t="s">
        <v>425</v>
      </c>
      <c r="H9" s="535" t="s">
        <v>1157</v>
      </c>
      <c r="I9" s="537"/>
      <c r="J9" s="537"/>
      <c r="K9" s="537"/>
      <c r="L9" s="537"/>
      <c r="M9" s="537"/>
      <c r="N9" s="537"/>
      <c r="O9" s="537"/>
      <c r="P9" s="537"/>
      <c r="Q9" s="537"/>
      <c r="R9" s="537"/>
      <c r="S9" s="537"/>
      <c r="T9" s="540"/>
      <c r="U9" s="536" t="s">
        <v>425</v>
      </c>
      <c r="V9" s="535" t="s">
        <v>967</v>
      </c>
      <c r="W9" s="535"/>
      <c r="X9" s="564"/>
      <c r="Y9" s="564"/>
      <c r="Z9" s="564"/>
      <c r="AA9" s="564"/>
      <c r="AB9" s="564"/>
      <c r="AC9" s="564"/>
      <c r="AD9" s="564"/>
      <c r="AE9" s="564"/>
      <c r="AF9" s="564"/>
      <c r="AG9" s="564"/>
      <c r="AH9" s="565"/>
    </row>
    <row r="10" spans="2:35" ht="21" customHeight="1" x14ac:dyDescent="0.15">
      <c r="B10" s="1170"/>
      <c r="C10" s="1014"/>
      <c r="D10" s="1014"/>
      <c r="E10" s="1014"/>
      <c r="F10" s="1014"/>
      <c r="G10" s="551" t="s">
        <v>425</v>
      </c>
      <c r="H10" s="243" t="s">
        <v>1158</v>
      </c>
      <c r="I10" s="394"/>
      <c r="J10" s="394"/>
      <c r="K10" s="394"/>
      <c r="L10" s="394"/>
      <c r="M10" s="394"/>
      <c r="N10" s="394"/>
      <c r="O10" s="394"/>
      <c r="P10" s="394"/>
      <c r="Q10" s="394"/>
      <c r="R10" s="394"/>
      <c r="S10" s="394"/>
      <c r="T10" s="540"/>
      <c r="U10" s="345" t="s">
        <v>425</v>
      </c>
      <c r="V10" s="243" t="s">
        <v>1159</v>
      </c>
      <c r="W10" s="243"/>
      <c r="X10" s="562"/>
      <c r="Y10" s="562"/>
      <c r="Z10" s="562"/>
      <c r="AA10" s="562"/>
      <c r="AB10" s="562"/>
      <c r="AC10" s="562"/>
      <c r="AD10" s="562"/>
      <c r="AE10" s="562"/>
      <c r="AF10" s="562"/>
      <c r="AG10" s="562"/>
      <c r="AH10" s="563"/>
    </row>
    <row r="11" spans="2:35" ht="21" customHeight="1" x14ac:dyDescent="0.15">
      <c r="B11" s="1170"/>
      <c r="C11" s="1014"/>
      <c r="D11" s="1014"/>
      <c r="E11" s="1014"/>
      <c r="F11" s="1014"/>
      <c r="G11" s="551" t="s">
        <v>425</v>
      </c>
      <c r="H11" s="243" t="s">
        <v>1160</v>
      </c>
      <c r="I11" s="394"/>
      <c r="J11" s="394"/>
      <c r="K11" s="394"/>
      <c r="L11" s="394"/>
      <c r="M11" s="394"/>
      <c r="N11" s="394"/>
      <c r="O11" s="394"/>
      <c r="P11" s="394"/>
      <c r="Q11" s="394"/>
      <c r="R11" s="394"/>
      <c r="S11" s="394"/>
      <c r="T11" s="540"/>
      <c r="U11" s="345" t="s">
        <v>425</v>
      </c>
      <c r="V11" s="394" t="s">
        <v>1161</v>
      </c>
      <c r="W11" s="394"/>
      <c r="X11" s="562"/>
      <c r="Y11" s="562"/>
      <c r="Z11" s="562"/>
      <c r="AA11" s="562"/>
      <c r="AB11" s="562"/>
      <c r="AC11" s="562"/>
      <c r="AD11" s="562"/>
      <c r="AE11" s="562"/>
      <c r="AF11" s="562"/>
      <c r="AG11" s="562"/>
      <c r="AH11" s="563"/>
      <c r="AI11" s="660"/>
    </row>
    <row r="12" spans="2:35" ht="21" customHeight="1" x14ac:dyDescent="0.15">
      <c r="B12" s="1018"/>
      <c r="C12" s="1019"/>
      <c r="D12" s="1019"/>
      <c r="E12" s="1019"/>
      <c r="F12" s="1020"/>
      <c r="G12" s="386" t="s">
        <v>425</v>
      </c>
      <c r="H12" s="387" t="s">
        <v>1162</v>
      </c>
      <c r="I12" s="566"/>
      <c r="J12" s="566"/>
      <c r="K12" s="566"/>
      <c r="L12" s="566"/>
      <c r="M12" s="566"/>
      <c r="N12" s="566"/>
      <c r="O12" s="566"/>
      <c r="P12" s="566"/>
      <c r="Q12" s="566"/>
      <c r="R12" s="566"/>
      <c r="S12" s="566"/>
      <c r="T12" s="393"/>
      <c r="U12" s="566"/>
      <c r="V12" s="566"/>
      <c r="W12" s="566"/>
      <c r="X12" s="567"/>
      <c r="Y12" s="567"/>
      <c r="Z12" s="567"/>
      <c r="AA12" s="567"/>
      <c r="AB12" s="567"/>
      <c r="AC12" s="567"/>
      <c r="AD12" s="567"/>
      <c r="AE12" s="567"/>
      <c r="AF12" s="567"/>
      <c r="AG12" s="567"/>
      <c r="AH12" s="568"/>
    </row>
    <row r="13" spans="2:35" ht="21" customHeight="1" x14ac:dyDescent="0.15">
      <c r="B13" s="1012" t="s">
        <v>969</v>
      </c>
      <c r="C13" s="1013"/>
      <c r="D13" s="1013"/>
      <c r="E13" s="1013"/>
      <c r="F13" s="1015"/>
      <c r="G13" s="546" t="s">
        <v>425</v>
      </c>
      <c r="H13" s="535" t="s">
        <v>1163</v>
      </c>
      <c r="I13" s="537"/>
      <c r="J13" s="537"/>
      <c r="K13" s="537"/>
      <c r="L13" s="537"/>
      <c r="M13" s="537"/>
      <c r="N13" s="537"/>
      <c r="O13" s="537"/>
      <c r="P13" s="537"/>
      <c r="Q13" s="537"/>
      <c r="R13" s="537"/>
      <c r="S13" s="394"/>
      <c r="T13" s="537"/>
      <c r="U13" s="536"/>
      <c r="V13" s="536"/>
      <c r="W13" s="536"/>
      <c r="X13" s="535"/>
      <c r="Y13" s="564"/>
      <c r="Z13" s="564"/>
      <c r="AA13" s="564"/>
      <c r="AB13" s="564"/>
      <c r="AC13" s="564"/>
      <c r="AD13" s="564"/>
      <c r="AE13" s="564"/>
      <c r="AF13" s="564"/>
      <c r="AG13" s="564"/>
      <c r="AH13" s="565"/>
    </row>
    <row r="14" spans="2:35" ht="21" customHeight="1" x14ac:dyDescent="0.15">
      <c r="B14" s="1018"/>
      <c r="C14" s="1019"/>
      <c r="D14" s="1019"/>
      <c r="E14" s="1019"/>
      <c r="F14" s="1020"/>
      <c r="G14" s="386" t="s">
        <v>425</v>
      </c>
      <c r="H14" s="387" t="s">
        <v>1164</v>
      </c>
      <c r="I14" s="566"/>
      <c r="J14" s="566"/>
      <c r="K14" s="566"/>
      <c r="L14" s="566"/>
      <c r="M14" s="566"/>
      <c r="N14" s="566"/>
      <c r="O14" s="566"/>
      <c r="P14" s="566"/>
      <c r="Q14" s="566"/>
      <c r="R14" s="566"/>
      <c r="S14" s="566"/>
      <c r="T14" s="566"/>
      <c r="U14" s="567"/>
      <c r="V14" s="567"/>
      <c r="W14" s="567"/>
      <c r="X14" s="567"/>
      <c r="Y14" s="567"/>
      <c r="Z14" s="567"/>
      <c r="AA14" s="567"/>
      <c r="AB14" s="567"/>
      <c r="AC14" s="567"/>
      <c r="AD14" s="567"/>
      <c r="AE14" s="567"/>
      <c r="AF14" s="567"/>
      <c r="AG14" s="567"/>
      <c r="AH14" s="568"/>
    </row>
    <row r="15" spans="2:35" ht="13.5" customHeight="1" x14ac:dyDescent="0.15">
      <c r="B15" s="243"/>
      <c r="C15" s="243"/>
      <c r="D15" s="243"/>
      <c r="E15" s="243"/>
      <c r="F15" s="243"/>
      <c r="G15" s="345"/>
      <c r="H15" s="243"/>
      <c r="I15" s="394"/>
      <c r="J15" s="394"/>
      <c r="K15" s="394"/>
      <c r="L15" s="394"/>
      <c r="M15" s="394"/>
      <c r="N15" s="394"/>
      <c r="O15" s="394"/>
      <c r="P15" s="394"/>
      <c r="Q15" s="394"/>
      <c r="R15" s="394"/>
      <c r="S15" s="394"/>
      <c r="T15" s="394"/>
      <c r="U15" s="562"/>
      <c r="V15" s="562"/>
      <c r="W15" s="562"/>
      <c r="X15" s="562"/>
      <c r="Y15" s="562"/>
      <c r="Z15" s="562"/>
      <c r="AA15" s="562"/>
      <c r="AB15" s="562"/>
      <c r="AC15" s="562"/>
      <c r="AD15" s="562"/>
      <c r="AE15" s="562"/>
      <c r="AF15" s="562"/>
      <c r="AG15" s="562"/>
      <c r="AH15" s="562"/>
    </row>
    <row r="16" spans="2:35" ht="21" customHeight="1" x14ac:dyDescent="0.15">
      <c r="B16" s="544" t="s">
        <v>1165</v>
      </c>
      <c r="C16" s="535"/>
      <c r="D16" s="535"/>
      <c r="E16" s="535"/>
      <c r="F16" s="535"/>
      <c r="G16" s="536"/>
      <c r="H16" s="535"/>
      <c r="I16" s="537"/>
      <c r="J16" s="537"/>
      <c r="K16" s="537"/>
      <c r="L16" s="537"/>
      <c r="M16" s="537"/>
      <c r="N16" s="537"/>
      <c r="O16" s="537"/>
      <c r="P16" s="537"/>
      <c r="Q16" s="537"/>
      <c r="R16" s="537"/>
      <c r="S16" s="537"/>
      <c r="T16" s="537"/>
      <c r="U16" s="564"/>
      <c r="V16" s="564"/>
      <c r="W16" s="564"/>
      <c r="X16" s="564"/>
      <c r="Y16" s="564"/>
      <c r="Z16" s="564"/>
      <c r="AA16" s="564"/>
      <c r="AB16" s="564"/>
      <c r="AC16" s="564"/>
      <c r="AD16" s="564"/>
      <c r="AE16" s="564"/>
      <c r="AF16" s="564"/>
      <c r="AG16" s="564"/>
      <c r="AH16" s="565"/>
    </row>
    <row r="17" spans="2:37" ht="21" customHeight="1" x14ac:dyDescent="0.15">
      <c r="B17" s="391"/>
      <c r="C17" s="243" t="s">
        <v>1166</v>
      </c>
      <c r="D17" s="243"/>
      <c r="E17" s="243"/>
      <c r="F17" s="243"/>
      <c r="G17" s="345"/>
      <c r="H17" s="243"/>
      <c r="I17" s="394"/>
      <c r="J17" s="394"/>
      <c r="K17" s="394"/>
      <c r="L17" s="394"/>
      <c r="M17" s="394"/>
      <c r="N17" s="394"/>
      <c r="O17" s="394"/>
      <c r="P17" s="394"/>
      <c r="Q17" s="394"/>
      <c r="R17" s="394"/>
      <c r="S17" s="394"/>
      <c r="T17" s="394"/>
      <c r="U17" s="562"/>
      <c r="V17" s="562"/>
      <c r="W17" s="562"/>
      <c r="X17" s="562"/>
      <c r="Y17" s="562"/>
      <c r="Z17" s="562"/>
      <c r="AA17" s="562"/>
      <c r="AB17" s="562"/>
      <c r="AC17" s="562"/>
      <c r="AD17" s="562"/>
      <c r="AE17" s="562"/>
      <c r="AF17" s="562"/>
      <c r="AG17" s="562"/>
      <c r="AH17" s="563"/>
    </row>
    <row r="18" spans="2:37" ht="21" customHeight="1" x14ac:dyDescent="0.15">
      <c r="B18" s="604"/>
      <c r="C18" s="908" t="s">
        <v>1167</v>
      </c>
      <c r="D18" s="908"/>
      <c r="E18" s="908"/>
      <c r="F18" s="908"/>
      <c r="G18" s="908"/>
      <c r="H18" s="908"/>
      <c r="I18" s="908"/>
      <c r="J18" s="908"/>
      <c r="K18" s="908"/>
      <c r="L18" s="908"/>
      <c r="M18" s="908"/>
      <c r="N18" s="908"/>
      <c r="O18" s="908"/>
      <c r="P18" s="908"/>
      <c r="Q18" s="908"/>
      <c r="R18" s="908"/>
      <c r="S18" s="908"/>
      <c r="T18" s="908"/>
      <c r="U18" s="908"/>
      <c r="V18" s="908"/>
      <c r="W18" s="908"/>
      <c r="X18" s="908"/>
      <c r="Y18" s="908"/>
      <c r="Z18" s="908"/>
      <c r="AA18" s="1219" t="s">
        <v>1168</v>
      </c>
      <c r="AB18" s="1219"/>
      <c r="AC18" s="1219"/>
      <c r="AD18" s="1219"/>
      <c r="AE18" s="1219"/>
      <c r="AF18" s="1219"/>
      <c r="AG18" s="1219"/>
      <c r="AH18" s="563"/>
      <c r="AK18" s="661"/>
    </row>
    <row r="19" spans="2:37" ht="21" customHeight="1" x14ac:dyDescent="0.15">
      <c r="B19" s="604"/>
      <c r="C19" s="1220"/>
      <c r="D19" s="1220"/>
      <c r="E19" s="1220"/>
      <c r="F19" s="1220"/>
      <c r="G19" s="1220"/>
      <c r="H19" s="1220"/>
      <c r="I19" s="1220"/>
      <c r="J19" s="1220"/>
      <c r="K19" s="1220"/>
      <c r="L19" s="1220"/>
      <c r="M19" s="1220"/>
      <c r="N19" s="1220"/>
      <c r="O19" s="1220"/>
      <c r="P19" s="1220"/>
      <c r="Q19" s="1220"/>
      <c r="R19" s="1220"/>
      <c r="S19" s="1220"/>
      <c r="T19" s="1220"/>
      <c r="U19" s="1220"/>
      <c r="V19" s="1220"/>
      <c r="W19" s="1220"/>
      <c r="X19" s="1220"/>
      <c r="Y19" s="1220"/>
      <c r="Z19" s="1220"/>
      <c r="AA19" s="662"/>
      <c r="AB19" s="662"/>
      <c r="AC19" s="662"/>
      <c r="AD19" s="662"/>
      <c r="AE19" s="662"/>
      <c r="AF19" s="662"/>
      <c r="AG19" s="662"/>
      <c r="AH19" s="563"/>
      <c r="AK19" s="661"/>
    </row>
    <row r="20" spans="2:37" ht="9" customHeight="1" x14ac:dyDescent="0.15">
      <c r="B20" s="604"/>
      <c r="C20" s="579"/>
      <c r="D20" s="579"/>
      <c r="E20" s="579"/>
      <c r="F20" s="579"/>
      <c r="G20" s="579"/>
      <c r="H20" s="579"/>
      <c r="I20" s="579"/>
      <c r="J20" s="579"/>
      <c r="K20" s="579"/>
      <c r="L20" s="579"/>
      <c r="M20" s="579"/>
      <c r="N20" s="579"/>
      <c r="O20" s="579"/>
      <c r="P20" s="579"/>
      <c r="Q20" s="579"/>
      <c r="R20" s="579"/>
      <c r="S20" s="579"/>
      <c r="T20" s="579"/>
      <c r="U20" s="579"/>
      <c r="V20" s="579"/>
      <c r="W20" s="579"/>
      <c r="X20" s="579"/>
      <c r="Y20" s="579"/>
      <c r="Z20" s="579"/>
      <c r="AA20" s="564"/>
      <c r="AB20" s="564"/>
      <c r="AC20" s="564"/>
      <c r="AD20" s="564"/>
      <c r="AE20" s="564"/>
      <c r="AF20" s="564"/>
      <c r="AG20" s="564"/>
      <c r="AH20" s="563"/>
      <c r="AK20" s="663"/>
    </row>
    <row r="21" spans="2:37" ht="21" customHeight="1" x14ac:dyDescent="0.15">
      <c r="B21" s="604"/>
      <c r="C21" s="577" t="s">
        <v>1169</v>
      </c>
      <c r="D21" s="664"/>
      <c r="E21" s="664"/>
      <c r="F21" s="664"/>
      <c r="G21" s="665"/>
      <c r="H21" s="56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3"/>
    </row>
    <row r="22" spans="2:37" ht="21" customHeight="1" x14ac:dyDescent="0.15">
      <c r="B22" s="604"/>
      <c r="C22" s="908" t="s">
        <v>1170</v>
      </c>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1219" t="s">
        <v>1168</v>
      </c>
      <c r="AB22" s="1219"/>
      <c r="AC22" s="1219"/>
      <c r="AD22" s="1219"/>
      <c r="AE22" s="1219"/>
      <c r="AF22" s="1219"/>
      <c r="AG22" s="1219"/>
      <c r="AH22" s="563"/>
    </row>
    <row r="23" spans="2:37" ht="20.100000000000001" customHeight="1" x14ac:dyDescent="0.15">
      <c r="B23" s="395"/>
      <c r="C23" s="908"/>
      <c r="D23" s="908"/>
      <c r="E23" s="908"/>
      <c r="F23" s="908"/>
      <c r="G23" s="908"/>
      <c r="H23" s="908"/>
      <c r="I23" s="908"/>
      <c r="J23" s="908"/>
      <c r="K23" s="908"/>
      <c r="L23" s="908"/>
      <c r="M23" s="908"/>
      <c r="N23" s="908"/>
      <c r="O23" s="908"/>
      <c r="P23" s="908"/>
      <c r="Q23" s="908"/>
      <c r="R23" s="908"/>
      <c r="S23" s="908"/>
      <c r="T23" s="908"/>
      <c r="U23" s="908"/>
      <c r="V23" s="908"/>
      <c r="W23" s="908"/>
      <c r="X23" s="908"/>
      <c r="Y23" s="908"/>
      <c r="Z23" s="1220"/>
      <c r="AA23" s="666"/>
      <c r="AB23" s="666"/>
      <c r="AC23" s="666"/>
      <c r="AD23" s="666"/>
      <c r="AE23" s="666"/>
      <c r="AF23" s="666"/>
      <c r="AG23" s="666"/>
      <c r="AH23" s="667"/>
    </row>
    <row r="24" spans="2:37" s="243" customFormat="1" ht="20.100000000000001" customHeight="1" x14ac:dyDescent="0.15">
      <c r="B24" s="395"/>
      <c r="C24" s="934" t="s">
        <v>1171</v>
      </c>
      <c r="D24" s="931"/>
      <c r="E24" s="931"/>
      <c r="F24" s="931"/>
      <c r="G24" s="931"/>
      <c r="H24" s="931"/>
      <c r="I24" s="931"/>
      <c r="J24" s="931"/>
      <c r="K24" s="931"/>
      <c r="L24" s="931"/>
      <c r="M24" s="546" t="s">
        <v>425</v>
      </c>
      <c r="N24" s="535" t="s">
        <v>1172</v>
      </c>
      <c r="O24" s="535"/>
      <c r="P24" s="535"/>
      <c r="Q24" s="537"/>
      <c r="R24" s="537"/>
      <c r="S24" s="537"/>
      <c r="T24" s="537"/>
      <c r="U24" s="537"/>
      <c r="V24" s="537"/>
      <c r="W24" s="536" t="s">
        <v>425</v>
      </c>
      <c r="X24" s="535" t="s">
        <v>1173</v>
      </c>
      <c r="Y24" s="668"/>
      <c r="Z24" s="668"/>
      <c r="AA24" s="537"/>
      <c r="AB24" s="537"/>
      <c r="AC24" s="537"/>
      <c r="AD24" s="537"/>
      <c r="AE24" s="537"/>
      <c r="AF24" s="537"/>
      <c r="AG24" s="545"/>
      <c r="AH24" s="563"/>
    </row>
    <row r="25" spans="2:37" s="243" customFormat="1" ht="20.100000000000001" customHeight="1" x14ac:dyDescent="0.15">
      <c r="B25" s="604"/>
      <c r="C25" s="1155"/>
      <c r="D25" s="1156"/>
      <c r="E25" s="1156"/>
      <c r="F25" s="1156"/>
      <c r="G25" s="1156"/>
      <c r="H25" s="1156"/>
      <c r="I25" s="1156"/>
      <c r="J25" s="1156"/>
      <c r="K25" s="1156"/>
      <c r="L25" s="1156"/>
      <c r="M25" s="386" t="s">
        <v>425</v>
      </c>
      <c r="N25" s="387" t="s">
        <v>1174</v>
      </c>
      <c r="O25" s="387"/>
      <c r="P25" s="387"/>
      <c r="Q25" s="566"/>
      <c r="R25" s="566"/>
      <c r="S25" s="566"/>
      <c r="T25" s="566"/>
      <c r="U25" s="566"/>
      <c r="V25" s="566"/>
      <c r="W25" s="393" t="s">
        <v>425</v>
      </c>
      <c r="X25" s="387" t="s">
        <v>1175</v>
      </c>
      <c r="Y25" s="669"/>
      <c r="Z25" s="669"/>
      <c r="AA25" s="566"/>
      <c r="AB25" s="566"/>
      <c r="AC25" s="566"/>
      <c r="AD25" s="566"/>
      <c r="AE25" s="566"/>
      <c r="AF25" s="566"/>
      <c r="AG25" s="577"/>
      <c r="AH25" s="563"/>
    </row>
    <row r="26" spans="2:37" s="243" customFormat="1" ht="9" customHeight="1" x14ac:dyDescent="0.15">
      <c r="B26" s="604"/>
      <c r="C26" s="584"/>
      <c r="D26" s="584"/>
      <c r="E26" s="584"/>
      <c r="F26" s="584"/>
      <c r="G26" s="584"/>
      <c r="H26" s="584"/>
      <c r="I26" s="584"/>
      <c r="J26" s="584"/>
      <c r="K26" s="584"/>
      <c r="L26" s="584"/>
      <c r="M26" s="584"/>
      <c r="N26" s="584"/>
      <c r="O26" s="584"/>
      <c r="P26" s="584"/>
      <c r="Q26" s="584"/>
      <c r="R26" s="584"/>
      <c r="S26" s="584"/>
      <c r="T26" s="584"/>
      <c r="U26" s="584"/>
      <c r="V26" s="584"/>
      <c r="W26" s="584"/>
      <c r="X26" s="584"/>
      <c r="Y26" s="584"/>
      <c r="Z26" s="584"/>
      <c r="AA26" s="540"/>
      <c r="AC26" s="394"/>
      <c r="AD26" s="394"/>
      <c r="AE26" s="394"/>
      <c r="AF26" s="394"/>
      <c r="AG26" s="394"/>
      <c r="AH26" s="563"/>
    </row>
    <row r="27" spans="2:37" s="243" customFormat="1" ht="20.100000000000001" customHeight="1" x14ac:dyDescent="0.4">
      <c r="B27" s="604"/>
      <c r="C27" s="1221" t="s">
        <v>1176</v>
      </c>
      <c r="D27" s="1221"/>
      <c r="E27" s="1221"/>
      <c r="F27" s="1221"/>
      <c r="G27" s="1221"/>
      <c r="H27" s="1221"/>
      <c r="I27" s="1221"/>
      <c r="J27" s="1221"/>
      <c r="K27" s="1221"/>
      <c r="L27" s="1221"/>
      <c r="M27" s="1221"/>
      <c r="N27" s="1221"/>
      <c r="O27" s="1221"/>
      <c r="P27" s="1221"/>
      <c r="Q27" s="1221"/>
      <c r="R27" s="1221"/>
      <c r="S27" s="1221"/>
      <c r="T27" s="1221"/>
      <c r="U27" s="1221"/>
      <c r="V27" s="1221"/>
      <c r="W27" s="1221"/>
      <c r="X27" s="1221"/>
      <c r="Y27" s="1221"/>
      <c r="Z27" s="1221"/>
      <c r="AA27" s="562"/>
      <c r="AB27" s="562"/>
      <c r="AC27" s="562"/>
      <c r="AD27" s="562"/>
      <c r="AE27" s="562"/>
      <c r="AF27" s="562"/>
      <c r="AG27" s="562"/>
      <c r="AH27" s="563"/>
    </row>
    <row r="28" spans="2:37" s="243" customFormat="1" ht="20.100000000000001" customHeight="1" x14ac:dyDescent="0.4">
      <c r="B28" s="395"/>
      <c r="C28" s="1222"/>
      <c r="D28" s="1222"/>
      <c r="E28" s="1222"/>
      <c r="F28" s="1222"/>
      <c r="G28" s="1222"/>
      <c r="H28" s="1222"/>
      <c r="I28" s="1222"/>
      <c r="J28" s="1222"/>
      <c r="K28" s="1222"/>
      <c r="L28" s="1222"/>
      <c r="M28" s="1222"/>
      <c r="N28" s="1222"/>
      <c r="O28" s="1222"/>
      <c r="P28" s="1222"/>
      <c r="Q28" s="1222"/>
      <c r="R28" s="1222"/>
      <c r="S28" s="1222"/>
      <c r="T28" s="1222"/>
      <c r="U28" s="1222"/>
      <c r="V28" s="1222"/>
      <c r="W28" s="1222"/>
      <c r="X28" s="1222"/>
      <c r="Y28" s="1222"/>
      <c r="Z28" s="1222"/>
      <c r="AA28" s="395"/>
      <c r="AB28" s="394"/>
      <c r="AC28" s="394"/>
      <c r="AD28" s="394"/>
      <c r="AE28" s="394"/>
      <c r="AF28" s="394"/>
      <c r="AG28" s="394"/>
      <c r="AH28" s="550"/>
    </row>
    <row r="29" spans="2:37" s="243" customFormat="1" ht="9" customHeight="1" x14ac:dyDescent="0.4">
      <c r="B29" s="395"/>
      <c r="C29" s="394"/>
      <c r="D29" s="394"/>
      <c r="E29" s="394"/>
      <c r="F29" s="394"/>
      <c r="G29" s="394"/>
      <c r="H29" s="394"/>
      <c r="I29" s="394"/>
      <c r="J29" s="394"/>
      <c r="K29" s="394"/>
      <c r="L29" s="394"/>
      <c r="M29" s="394"/>
      <c r="N29" s="394"/>
      <c r="O29" s="394"/>
      <c r="P29" s="394"/>
      <c r="Q29" s="394"/>
      <c r="R29" s="394"/>
      <c r="S29" s="394"/>
      <c r="T29" s="394"/>
      <c r="U29" s="394"/>
      <c r="V29" s="394"/>
      <c r="W29" s="394"/>
      <c r="X29" s="394"/>
      <c r="Y29" s="394"/>
      <c r="Z29" s="394"/>
      <c r="AA29" s="394"/>
      <c r="AB29" s="394"/>
      <c r="AC29" s="394"/>
      <c r="AD29" s="394"/>
      <c r="AE29" s="394"/>
      <c r="AF29" s="394"/>
      <c r="AG29" s="394"/>
      <c r="AH29" s="550"/>
    </row>
    <row r="30" spans="2:37" s="243" customFormat="1" ht="20.100000000000001" customHeight="1" x14ac:dyDescent="0.4">
      <c r="B30" s="604"/>
      <c r="C30" s="908" t="s">
        <v>1177</v>
      </c>
      <c r="D30" s="908"/>
      <c r="E30" s="908"/>
      <c r="F30" s="908"/>
      <c r="G30" s="908"/>
      <c r="H30" s="908"/>
      <c r="I30" s="908"/>
      <c r="J30" s="908"/>
      <c r="K30" s="1215"/>
      <c r="L30" s="1215"/>
      <c r="M30" s="1215"/>
      <c r="N30" s="1215"/>
      <c r="O30" s="1215"/>
      <c r="P30" s="1215"/>
      <c r="Q30" s="1215"/>
      <c r="R30" s="1215" t="s">
        <v>640</v>
      </c>
      <c r="S30" s="1215"/>
      <c r="T30" s="1215"/>
      <c r="U30" s="1215"/>
      <c r="V30" s="1215"/>
      <c r="W30" s="1215"/>
      <c r="X30" s="1215"/>
      <c r="Y30" s="1215"/>
      <c r="Z30" s="1215" t="s">
        <v>1178</v>
      </c>
      <c r="AA30" s="1215"/>
      <c r="AB30" s="1215"/>
      <c r="AC30" s="1215"/>
      <c r="AD30" s="1215"/>
      <c r="AE30" s="1215"/>
      <c r="AF30" s="1215"/>
      <c r="AG30" s="1217" t="s">
        <v>732</v>
      </c>
      <c r="AH30" s="563"/>
    </row>
    <row r="31" spans="2:37" s="243" customFormat="1" ht="20.100000000000001" customHeight="1" x14ac:dyDescent="0.4">
      <c r="B31" s="604"/>
      <c r="C31" s="908"/>
      <c r="D31" s="908"/>
      <c r="E31" s="908"/>
      <c r="F31" s="908"/>
      <c r="G31" s="908"/>
      <c r="H31" s="908"/>
      <c r="I31" s="908"/>
      <c r="J31" s="908"/>
      <c r="K31" s="1216"/>
      <c r="L31" s="1216"/>
      <c r="M31" s="1216"/>
      <c r="N31" s="1216"/>
      <c r="O31" s="1216"/>
      <c r="P31" s="1216"/>
      <c r="Q31" s="1216"/>
      <c r="R31" s="1216"/>
      <c r="S31" s="1216"/>
      <c r="T31" s="1216"/>
      <c r="U31" s="1216"/>
      <c r="V31" s="1216"/>
      <c r="W31" s="1216"/>
      <c r="X31" s="1216"/>
      <c r="Y31" s="1216"/>
      <c r="Z31" s="1216"/>
      <c r="AA31" s="1216"/>
      <c r="AB31" s="1216"/>
      <c r="AC31" s="1216"/>
      <c r="AD31" s="1216"/>
      <c r="AE31" s="1216"/>
      <c r="AF31" s="1216"/>
      <c r="AG31" s="1218"/>
      <c r="AH31" s="563"/>
    </row>
    <row r="32" spans="2:37" s="243" customFormat="1" ht="13.5" customHeight="1" x14ac:dyDescent="0.4">
      <c r="B32" s="390"/>
      <c r="C32" s="387"/>
      <c r="D32" s="387"/>
      <c r="E32" s="387"/>
      <c r="F32" s="387"/>
      <c r="G32" s="387"/>
      <c r="H32" s="387"/>
      <c r="I32" s="387"/>
      <c r="J32" s="387"/>
      <c r="K32" s="387"/>
      <c r="L32" s="387"/>
      <c r="M32" s="387"/>
      <c r="N32" s="387"/>
      <c r="O32" s="387"/>
      <c r="P32" s="387"/>
      <c r="Q32" s="387"/>
      <c r="R32" s="387"/>
      <c r="S32" s="387"/>
      <c r="T32" s="387"/>
      <c r="U32" s="387"/>
      <c r="V32" s="387"/>
      <c r="W32" s="387"/>
      <c r="X32" s="387"/>
      <c r="Y32" s="387"/>
      <c r="Z32" s="387"/>
      <c r="AA32" s="387"/>
      <c r="AB32" s="387"/>
      <c r="AC32" s="387"/>
      <c r="AD32" s="387"/>
      <c r="AE32" s="387"/>
      <c r="AF32" s="387"/>
      <c r="AG32" s="387"/>
      <c r="AH32" s="388"/>
    </row>
    <row r="33" spans="2:34" s="243" customFormat="1" ht="13.5" customHeight="1" x14ac:dyDescent="0.4"/>
    <row r="34" spans="2:34" s="243" customFormat="1" ht="20.100000000000001" customHeight="1" x14ac:dyDescent="0.4">
      <c r="B34" s="544" t="s">
        <v>1179</v>
      </c>
      <c r="C34" s="535"/>
      <c r="D34" s="535"/>
      <c r="E34" s="535"/>
      <c r="F34" s="535"/>
      <c r="G34" s="535"/>
      <c r="H34" s="535"/>
      <c r="I34" s="535"/>
      <c r="J34" s="535"/>
      <c r="K34" s="535"/>
      <c r="L34" s="535"/>
      <c r="M34" s="535"/>
      <c r="N34" s="535"/>
      <c r="O34" s="535"/>
      <c r="P34" s="535"/>
      <c r="Q34" s="535"/>
      <c r="R34" s="535"/>
      <c r="S34" s="535"/>
      <c r="T34" s="535"/>
      <c r="U34" s="535"/>
      <c r="V34" s="535"/>
      <c r="W34" s="535"/>
      <c r="X34" s="535"/>
      <c r="Y34" s="535"/>
      <c r="Z34" s="535"/>
      <c r="AA34" s="535"/>
      <c r="AB34" s="535"/>
      <c r="AC34" s="535"/>
      <c r="AD34" s="535"/>
      <c r="AE34" s="535"/>
      <c r="AF34" s="535"/>
      <c r="AG34" s="535"/>
      <c r="AH34" s="538"/>
    </row>
    <row r="35" spans="2:34" s="243" customFormat="1" ht="20.100000000000001" customHeight="1" x14ac:dyDescent="0.4">
      <c r="B35" s="604"/>
      <c r="C35" s="929" t="s">
        <v>1180</v>
      </c>
      <c r="D35" s="929"/>
      <c r="E35" s="929"/>
      <c r="F35" s="929"/>
      <c r="G35" s="929"/>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562"/>
      <c r="AG35" s="562"/>
      <c r="AH35" s="563"/>
    </row>
    <row r="36" spans="2:34" s="243" customFormat="1" ht="20.100000000000001" customHeight="1" x14ac:dyDescent="0.4">
      <c r="B36" s="621"/>
      <c r="C36" s="903" t="s">
        <v>1167</v>
      </c>
      <c r="D36" s="908"/>
      <c r="E36" s="908"/>
      <c r="F36" s="908"/>
      <c r="G36" s="908"/>
      <c r="H36" s="908"/>
      <c r="I36" s="908"/>
      <c r="J36" s="908"/>
      <c r="K36" s="908"/>
      <c r="L36" s="908"/>
      <c r="M36" s="908"/>
      <c r="N36" s="908"/>
      <c r="O36" s="908"/>
      <c r="P36" s="908"/>
      <c r="Q36" s="908"/>
      <c r="R36" s="908"/>
      <c r="S36" s="908"/>
      <c r="T36" s="908"/>
      <c r="U36" s="908"/>
      <c r="V36" s="908"/>
      <c r="W36" s="908"/>
      <c r="X36" s="908"/>
      <c r="Y36" s="908"/>
      <c r="Z36" s="908"/>
      <c r="AA36" s="1219" t="s">
        <v>1168</v>
      </c>
      <c r="AB36" s="1219"/>
      <c r="AC36" s="1219"/>
      <c r="AD36" s="1219"/>
      <c r="AE36" s="1219"/>
      <c r="AF36" s="1219"/>
      <c r="AG36" s="1219"/>
      <c r="AH36" s="670"/>
    </row>
    <row r="37" spans="2:34" s="243" customFormat="1" ht="20.100000000000001" customHeight="1" x14ac:dyDescent="0.4">
      <c r="B37" s="671"/>
      <c r="C37" s="903"/>
      <c r="D37" s="908"/>
      <c r="E37" s="908"/>
      <c r="F37" s="908"/>
      <c r="G37" s="908"/>
      <c r="H37" s="908"/>
      <c r="I37" s="908"/>
      <c r="J37" s="908"/>
      <c r="K37" s="908"/>
      <c r="L37" s="908"/>
      <c r="M37" s="908"/>
      <c r="N37" s="908"/>
      <c r="O37" s="908"/>
      <c r="P37" s="908"/>
      <c r="Q37" s="908"/>
      <c r="R37" s="908"/>
      <c r="S37" s="908"/>
      <c r="T37" s="908"/>
      <c r="U37" s="908"/>
      <c r="V37" s="908"/>
      <c r="W37" s="908"/>
      <c r="X37" s="908"/>
      <c r="Y37" s="908"/>
      <c r="Z37" s="908"/>
      <c r="AA37" s="561"/>
      <c r="AB37" s="666"/>
      <c r="AC37" s="666"/>
      <c r="AD37" s="666"/>
      <c r="AE37" s="666"/>
      <c r="AF37" s="666"/>
      <c r="AG37" s="672"/>
      <c r="AH37" s="670"/>
    </row>
    <row r="38" spans="2:34" s="243" customFormat="1" ht="9" customHeight="1" x14ac:dyDescent="0.4">
      <c r="B38" s="395"/>
      <c r="C38" s="584"/>
      <c r="D38" s="584"/>
      <c r="E38" s="584"/>
      <c r="F38" s="584"/>
      <c r="G38" s="584"/>
      <c r="H38" s="584"/>
      <c r="I38" s="584"/>
      <c r="J38" s="584"/>
      <c r="K38" s="584"/>
      <c r="L38" s="584"/>
      <c r="M38" s="584"/>
      <c r="N38" s="584"/>
      <c r="O38" s="584"/>
      <c r="P38" s="584"/>
      <c r="Q38" s="584"/>
      <c r="R38" s="584"/>
      <c r="S38" s="584"/>
      <c r="T38" s="584"/>
      <c r="U38" s="584"/>
      <c r="V38" s="584"/>
      <c r="W38" s="584"/>
      <c r="X38" s="584"/>
      <c r="Y38" s="584"/>
      <c r="Z38" s="584"/>
      <c r="AA38" s="567"/>
      <c r="AB38" s="567"/>
      <c r="AC38" s="567"/>
      <c r="AD38" s="567"/>
      <c r="AE38" s="567"/>
      <c r="AF38" s="567"/>
      <c r="AG38" s="562"/>
      <c r="AH38" s="563"/>
    </row>
    <row r="39" spans="2:34" s="243" customFormat="1" ht="20.100000000000001" customHeight="1" x14ac:dyDescent="0.15">
      <c r="B39" s="395"/>
      <c r="C39" s="934" t="s">
        <v>1171</v>
      </c>
      <c r="D39" s="1142"/>
      <c r="E39" s="1142"/>
      <c r="F39" s="1142"/>
      <c r="G39" s="1142"/>
      <c r="H39" s="1142"/>
      <c r="I39" s="1142"/>
      <c r="J39" s="1142"/>
      <c r="K39" s="1142"/>
      <c r="L39" s="1142"/>
      <c r="M39" s="551" t="s">
        <v>425</v>
      </c>
      <c r="N39" s="243" t="s">
        <v>1172</v>
      </c>
      <c r="Q39" s="394"/>
      <c r="R39" s="394"/>
      <c r="S39" s="394"/>
      <c r="T39" s="394"/>
      <c r="U39" s="394"/>
      <c r="V39" s="394"/>
      <c r="W39" s="345" t="s">
        <v>425</v>
      </c>
      <c r="X39" s="243" t="s">
        <v>1173</v>
      </c>
      <c r="Y39" s="540"/>
      <c r="Z39" s="540"/>
      <c r="AA39" s="394"/>
      <c r="AB39" s="394"/>
      <c r="AC39" s="394"/>
      <c r="AD39" s="394"/>
      <c r="AE39" s="394"/>
      <c r="AF39" s="394"/>
      <c r="AG39" s="537"/>
      <c r="AH39" s="670"/>
    </row>
    <row r="40" spans="2:34" s="243" customFormat="1" ht="20.100000000000001" customHeight="1" x14ac:dyDescent="0.15">
      <c r="B40" s="395"/>
      <c r="C40" s="1155"/>
      <c r="D40" s="1156"/>
      <c r="E40" s="1156"/>
      <c r="F40" s="1156"/>
      <c r="G40" s="1156"/>
      <c r="H40" s="1156"/>
      <c r="I40" s="1156"/>
      <c r="J40" s="1156"/>
      <c r="K40" s="1156"/>
      <c r="L40" s="1156"/>
      <c r="M40" s="386" t="s">
        <v>425</v>
      </c>
      <c r="N40" s="387" t="s">
        <v>1174</v>
      </c>
      <c r="O40" s="387"/>
      <c r="P40" s="387"/>
      <c r="Q40" s="566"/>
      <c r="R40" s="566"/>
      <c r="S40" s="566"/>
      <c r="T40" s="566"/>
      <c r="U40" s="566"/>
      <c r="V40" s="566"/>
      <c r="W40" s="566"/>
      <c r="X40" s="566"/>
      <c r="Y40" s="393"/>
      <c r="Z40" s="387"/>
      <c r="AA40" s="566"/>
      <c r="AB40" s="669"/>
      <c r="AC40" s="669"/>
      <c r="AD40" s="669"/>
      <c r="AE40" s="669"/>
      <c r="AF40" s="669"/>
      <c r="AG40" s="566"/>
      <c r="AH40" s="670"/>
    </row>
    <row r="41" spans="2:34" s="243" customFormat="1" ht="9" customHeight="1" x14ac:dyDescent="0.4">
      <c r="B41" s="395"/>
      <c r="C41" s="586"/>
      <c r="D41" s="586"/>
      <c r="E41" s="586"/>
      <c r="F41" s="586"/>
      <c r="G41" s="586"/>
      <c r="H41" s="586"/>
      <c r="I41" s="586"/>
      <c r="J41" s="586"/>
      <c r="K41" s="586"/>
      <c r="L41" s="586"/>
      <c r="M41" s="345"/>
      <c r="Q41" s="394"/>
      <c r="R41" s="394"/>
      <c r="S41" s="394"/>
      <c r="T41" s="394"/>
      <c r="U41" s="394"/>
      <c r="V41" s="394"/>
      <c r="W41" s="394"/>
      <c r="X41" s="394"/>
      <c r="Y41" s="345"/>
      <c r="AA41" s="394"/>
      <c r="AB41" s="394"/>
      <c r="AC41" s="394"/>
      <c r="AD41" s="394"/>
      <c r="AE41" s="394"/>
      <c r="AF41" s="394"/>
      <c r="AG41" s="394"/>
      <c r="AH41" s="563"/>
    </row>
    <row r="42" spans="2:34" s="243" customFormat="1" ht="20.100000000000001" customHeight="1" x14ac:dyDescent="0.4">
      <c r="B42" s="604"/>
      <c r="C42" s="908" t="s">
        <v>1181</v>
      </c>
      <c r="D42" s="908"/>
      <c r="E42" s="908"/>
      <c r="F42" s="908"/>
      <c r="G42" s="908"/>
      <c r="H42" s="908"/>
      <c r="I42" s="908"/>
      <c r="J42" s="908"/>
      <c r="K42" s="1211"/>
      <c r="L42" s="1212"/>
      <c r="M42" s="1212"/>
      <c r="N42" s="1212"/>
      <c r="O42" s="1212"/>
      <c r="P42" s="1212"/>
      <c r="Q42" s="1212"/>
      <c r="R42" s="673" t="s">
        <v>640</v>
      </c>
      <c r="S42" s="1212"/>
      <c r="T42" s="1212"/>
      <c r="U42" s="1212"/>
      <c r="V42" s="1212"/>
      <c r="W42" s="1212"/>
      <c r="X42" s="1212"/>
      <c r="Y42" s="1212"/>
      <c r="Z42" s="673" t="s">
        <v>1178</v>
      </c>
      <c r="AA42" s="1212"/>
      <c r="AB42" s="1212"/>
      <c r="AC42" s="1212"/>
      <c r="AD42" s="1212"/>
      <c r="AE42" s="1212"/>
      <c r="AF42" s="1212"/>
      <c r="AG42" s="674" t="s">
        <v>732</v>
      </c>
      <c r="AH42" s="675"/>
    </row>
    <row r="43" spans="2:34" s="243" customFormat="1" ht="10.5" customHeight="1" x14ac:dyDescent="0.4">
      <c r="B43" s="676"/>
      <c r="C43" s="584"/>
      <c r="D43" s="584"/>
      <c r="E43" s="584"/>
      <c r="F43" s="584"/>
      <c r="G43" s="584"/>
      <c r="H43" s="584"/>
      <c r="I43" s="584"/>
      <c r="J43" s="584"/>
      <c r="K43" s="677"/>
      <c r="L43" s="677"/>
      <c r="M43" s="677"/>
      <c r="N43" s="677"/>
      <c r="O43" s="677"/>
      <c r="P43" s="677"/>
      <c r="Q43" s="677"/>
      <c r="R43" s="677"/>
      <c r="S43" s="677"/>
      <c r="T43" s="677"/>
      <c r="U43" s="677"/>
      <c r="V43" s="677"/>
      <c r="W43" s="677"/>
      <c r="X43" s="677"/>
      <c r="Y43" s="677"/>
      <c r="Z43" s="677"/>
      <c r="AA43" s="677"/>
      <c r="AB43" s="677"/>
      <c r="AC43" s="677"/>
      <c r="AD43" s="677"/>
      <c r="AE43" s="677"/>
      <c r="AF43" s="677"/>
      <c r="AG43" s="677"/>
      <c r="AH43" s="678"/>
    </row>
    <row r="44" spans="2:34" s="243" customFormat="1" ht="6" customHeight="1" x14ac:dyDescent="0.4">
      <c r="B44" s="586"/>
      <c r="C44" s="586"/>
      <c r="D44" s="586"/>
      <c r="E44" s="586"/>
      <c r="F44" s="586"/>
      <c r="X44" s="574"/>
      <c r="Y44" s="574"/>
    </row>
    <row r="45" spans="2:34" s="243" customFormat="1" x14ac:dyDescent="0.4">
      <c r="B45" s="1213" t="s">
        <v>1182</v>
      </c>
      <c r="C45" s="1213"/>
      <c r="D45" s="587" t="s">
        <v>1183</v>
      </c>
      <c r="E45" s="679"/>
      <c r="F45" s="679"/>
      <c r="G45" s="679"/>
      <c r="H45" s="679"/>
      <c r="I45" s="679"/>
      <c r="J45" s="679"/>
      <c r="K45" s="679"/>
      <c r="L45" s="679"/>
      <c r="M45" s="679"/>
      <c r="N45" s="679"/>
      <c r="O45" s="679"/>
      <c r="P45" s="679"/>
      <c r="Q45" s="679"/>
      <c r="R45" s="679"/>
      <c r="S45" s="679"/>
      <c r="T45" s="679"/>
      <c r="U45" s="679"/>
      <c r="V45" s="679"/>
      <c r="W45" s="679"/>
      <c r="X45" s="679"/>
      <c r="Y45" s="679"/>
      <c r="Z45" s="679"/>
      <c r="AA45" s="679"/>
      <c r="AB45" s="679"/>
      <c r="AC45" s="679"/>
      <c r="AD45" s="679"/>
      <c r="AE45" s="679"/>
      <c r="AF45" s="679"/>
      <c r="AG45" s="679"/>
      <c r="AH45" s="679"/>
    </row>
    <row r="46" spans="2:34" s="243" customFormat="1" ht="13.5" customHeight="1" x14ac:dyDescent="0.4">
      <c r="B46" s="1213" t="s">
        <v>1184</v>
      </c>
      <c r="C46" s="1213"/>
      <c r="D46" s="1214" t="s">
        <v>1185</v>
      </c>
      <c r="E46" s="1214"/>
      <c r="F46" s="1214"/>
      <c r="G46" s="1214"/>
      <c r="H46" s="1214"/>
      <c r="I46" s="1214"/>
      <c r="J46" s="1214"/>
      <c r="K46" s="1214"/>
      <c r="L46" s="1214"/>
      <c r="M46" s="1214"/>
      <c r="N46" s="1214"/>
      <c r="O46" s="1214"/>
      <c r="P46" s="1214"/>
      <c r="Q46" s="1214"/>
      <c r="R46" s="1214"/>
      <c r="S46" s="1214"/>
      <c r="T46" s="1214"/>
      <c r="U46" s="1214"/>
      <c r="V46" s="1214"/>
      <c r="W46" s="1214"/>
      <c r="X46" s="1214"/>
      <c r="Y46" s="1214"/>
      <c r="Z46" s="1214"/>
      <c r="AA46" s="1214"/>
      <c r="AB46" s="1214"/>
      <c r="AC46" s="1214"/>
      <c r="AD46" s="1214"/>
      <c r="AE46" s="1214"/>
      <c r="AF46" s="1214"/>
      <c r="AG46" s="1214"/>
      <c r="AH46" s="1214"/>
    </row>
    <row r="47" spans="2:34" s="243" customFormat="1" ht="13.5" customHeight="1" x14ac:dyDescent="0.4">
      <c r="B47" s="680"/>
      <c r="C47" s="680"/>
      <c r="D47" s="1214"/>
      <c r="E47" s="1214"/>
      <c r="F47" s="1214"/>
      <c r="G47" s="1214"/>
      <c r="H47" s="1214"/>
      <c r="I47" s="1214"/>
      <c r="J47" s="1214"/>
      <c r="K47" s="1214"/>
      <c r="L47" s="1214"/>
      <c r="M47" s="1214"/>
      <c r="N47" s="1214"/>
      <c r="O47" s="1214"/>
      <c r="P47" s="1214"/>
      <c r="Q47" s="1214"/>
      <c r="R47" s="1214"/>
      <c r="S47" s="1214"/>
      <c r="T47" s="1214"/>
      <c r="U47" s="1214"/>
      <c r="V47" s="1214"/>
      <c r="W47" s="1214"/>
      <c r="X47" s="1214"/>
      <c r="Y47" s="1214"/>
      <c r="Z47" s="1214"/>
      <c r="AA47" s="1214"/>
      <c r="AB47" s="1214"/>
      <c r="AC47" s="1214"/>
      <c r="AD47" s="1214"/>
      <c r="AE47" s="1214"/>
      <c r="AF47" s="1214"/>
      <c r="AG47" s="1214"/>
      <c r="AH47" s="1214"/>
    </row>
    <row r="48" spans="2:34" s="243" customFormat="1" x14ac:dyDescent="0.4">
      <c r="B48" s="1213" t="s">
        <v>1186</v>
      </c>
      <c r="C48" s="1213"/>
      <c r="D48" s="681" t="s">
        <v>1187</v>
      </c>
      <c r="E48" s="377"/>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row>
    <row r="49" spans="1:37" ht="13.5" customHeight="1" x14ac:dyDescent="0.15">
      <c r="B49" s="1213" t="s">
        <v>1188</v>
      </c>
      <c r="C49" s="1213"/>
      <c r="D49" s="1214" t="s">
        <v>1189</v>
      </c>
      <c r="E49" s="1214"/>
      <c r="F49" s="1214"/>
      <c r="G49" s="1214"/>
      <c r="H49" s="1214"/>
      <c r="I49" s="1214"/>
      <c r="J49" s="1214"/>
      <c r="K49" s="1214"/>
      <c r="L49" s="1214"/>
      <c r="M49" s="1214"/>
      <c r="N49" s="1214"/>
      <c r="O49" s="1214"/>
      <c r="P49" s="1214"/>
      <c r="Q49" s="1214"/>
      <c r="R49" s="1214"/>
      <c r="S49" s="1214"/>
      <c r="T49" s="1214"/>
      <c r="U49" s="1214"/>
      <c r="V49" s="1214"/>
      <c r="W49" s="1214"/>
      <c r="X49" s="1214"/>
      <c r="Y49" s="1214"/>
      <c r="Z49" s="1214"/>
      <c r="AA49" s="1214"/>
      <c r="AB49" s="1214"/>
      <c r="AC49" s="1214"/>
      <c r="AD49" s="1214"/>
      <c r="AE49" s="1214"/>
      <c r="AF49" s="1214"/>
      <c r="AG49" s="1214"/>
      <c r="AH49" s="1214"/>
    </row>
    <row r="50" spans="1:37" s="401" customFormat="1" ht="25.15" customHeight="1" x14ac:dyDescent="0.15">
      <c r="B50" s="345"/>
      <c r="C50" s="394"/>
      <c r="D50" s="1214"/>
      <c r="E50" s="1214"/>
      <c r="F50" s="1214"/>
      <c r="G50" s="1214"/>
      <c r="H50" s="1214"/>
      <c r="I50" s="1214"/>
      <c r="J50" s="1214"/>
      <c r="K50" s="1214"/>
      <c r="L50" s="1214"/>
      <c r="M50" s="1214"/>
      <c r="N50" s="1214"/>
      <c r="O50" s="1214"/>
      <c r="P50" s="1214"/>
      <c r="Q50" s="1214"/>
      <c r="R50" s="1214"/>
      <c r="S50" s="1214"/>
      <c r="T50" s="1214"/>
      <c r="U50" s="1214"/>
      <c r="V50" s="1214"/>
      <c r="W50" s="1214"/>
      <c r="X50" s="1214"/>
      <c r="Y50" s="1214"/>
      <c r="Z50" s="1214"/>
      <c r="AA50" s="1214"/>
      <c r="AB50" s="1214"/>
      <c r="AC50" s="1214"/>
      <c r="AD50" s="1214"/>
      <c r="AE50" s="1214"/>
      <c r="AF50" s="1214"/>
      <c r="AG50" s="1214"/>
      <c r="AH50" s="1214"/>
    </row>
    <row r="51" spans="1:37" s="401" customFormat="1" ht="13.5" customHeight="1" x14ac:dyDescent="0.15">
      <c r="A51" s="540"/>
      <c r="B51" s="682" t="s">
        <v>1190</v>
      </c>
      <c r="C51" s="682"/>
      <c r="D51" s="1210" t="s">
        <v>1191</v>
      </c>
      <c r="E51" s="1210"/>
      <c r="F51" s="1210"/>
      <c r="G51" s="1210"/>
      <c r="H51" s="1210"/>
      <c r="I51" s="1210"/>
      <c r="J51" s="1210"/>
      <c r="K51" s="1210"/>
      <c r="L51" s="1210"/>
      <c r="M51" s="1210"/>
      <c r="N51" s="1210"/>
      <c r="O51" s="1210"/>
      <c r="P51" s="1210"/>
      <c r="Q51" s="1210"/>
      <c r="R51" s="1210"/>
      <c r="S51" s="1210"/>
      <c r="T51" s="1210"/>
      <c r="U51" s="1210"/>
      <c r="V51" s="1210"/>
      <c r="W51" s="1210"/>
      <c r="X51" s="1210"/>
      <c r="Y51" s="1210"/>
      <c r="Z51" s="1210"/>
      <c r="AA51" s="1210"/>
      <c r="AB51" s="1210"/>
      <c r="AC51" s="1210"/>
      <c r="AD51" s="1210"/>
      <c r="AE51" s="1210"/>
      <c r="AF51" s="1210"/>
      <c r="AG51" s="1210"/>
      <c r="AH51" s="1210"/>
      <c r="AI51" s="540"/>
      <c r="AJ51" s="540"/>
      <c r="AK51" s="540"/>
    </row>
    <row r="52" spans="1:37" s="401" customFormat="1" x14ac:dyDescent="0.15">
      <c r="A52" s="540"/>
      <c r="B52" s="540"/>
      <c r="C52" s="540"/>
      <c r="D52" s="540"/>
      <c r="E52" s="540"/>
      <c r="F52" s="540"/>
      <c r="G52" s="540"/>
      <c r="H52" s="540"/>
      <c r="I52" s="540"/>
      <c r="J52" s="540"/>
      <c r="K52" s="540"/>
      <c r="L52" s="540"/>
      <c r="M52" s="540"/>
      <c r="N52" s="540"/>
      <c r="O52" s="540"/>
      <c r="P52" s="540"/>
      <c r="Q52" s="540"/>
      <c r="R52" s="540"/>
      <c r="S52" s="540"/>
      <c r="T52" s="540"/>
      <c r="U52" s="540"/>
      <c r="V52" s="540"/>
      <c r="W52" s="540"/>
      <c r="X52" s="540"/>
      <c r="Y52" s="540"/>
      <c r="Z52" s="540"/>
      <c r="AA52" s="540"/>
      <c r="AB52" s="540"/>
      <c r="AC52" s="540"/>
      <c r="AD52" s="540"/>
      <c r="AE52" s="540"/>
      <c r="AF52" s="540"/>
      <c r="AG52" s="540"/>
      <c r="AH52" s="540"/>
      <c r="AI52" s="540"/>
      <c r="AJ52" s="540"/>
      <c r="AK52" s="540"/>
    </row>
    <row r="53" spans="1:37" s="401" customFormat="1" x14ac:dyDescent="0.15">
      <c r="A53" s="540"/>
      <c r="B53" s="540"/>
      <c r="C53" s="540"/>
      <c r="D53" s="540"/>
      <c r="E53" s="540"/>
      <c r="F53" s="540"/>
      <c r="G53" s="540"/>
      <c r="H53" s="540"/>
      <c r="I53" s="540"/>
      <c r="J53" s="540"/>
      <c r="K53" s="540"/>
      <c r="L53" s="540"/>
      <c r="M53" s="540"/>
      <c r="N53" s="540"/>
      <c r="O53" s="540"/>
      <c r="P53" s="540"/>
      <c r="Q53" s="540"/>
      <c r="R53" s="540"/>
      <c r="S53" s="540"/>
      <c r="T53" s="540"/>
      <c r="U53" s="540"/>
      <c r="V53" s="540"/>
      <c r="W53" s="540"/>
      <c r="X53" s="540"/>
      <c r="Y53" s="540"/>
      <c r="Z53" s="540"/>
      <c r="AA53" s="540"/>
      <c r="AB53" s="540"/>
      <c r="AC53" s="540"/>
      <c r="AD53" s="540"/>
      <c r="AE53" s="540"/>
      <c r="AF53" s="540"/>
      <c r="AG53" s="540"/>
      <c r="AH53" s="540"/>
      <c r="AI53" s="540"/>
      <c r="AJ53" s="540"/>
      <c r="AK53" s="540"/>
    </row>
    <row r="54" spans="1:37" s="401" customFormat="1" x14ac:dyDescent="0.15">
      <c r="A54" s="540"/>
      <c r="B54" s="540"/>
      <c r="C54" s="540"/>
      <c r="D54" s="540"/>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row>
    <row r="122" spans="3:7" x14ac:dyDescent="0.15">
      <c r="C122" s="410"/>
      <c r="D122" s="410"/>
      <c r="E122" s="410"/>
      <c r="F122" s="410"/>
      <c r="G122" s="410"/>
    </row>
    <row r="123" spans="3:7" x14ac:dyDescent="0.15">
      <c r="C123" s="485"/>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0000000-0002-0000-0F00-000000000000}">
      <formula1>"□,■"</formula1>
    </dataValidation>
  </dataValidations>
  <pageMargins left="0.7" right="0.7" top="0.75" bottom="0.75" header="0.3" footer="0.3"/>
  <pageSetup paperSize="9" scale="7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AF29"/>
  <sheetViews>
    <sheetView view="pageBreakPreview" zoomScale="60" zoomScaleNormal="100" workbookViewId="0"/>
  </sheetViews>
  <sheetFormatPr defaultColWidth="9" defaultRowHeight="13.5" x14ac:dyDescent="0.4"/>
  <cols>
    <col min="1" max="23" width="4.125" style="683" customWidth="1"/>
    <col min="24" max="24" width="5.125" style="683" customWidth="1"/>
    <col min="25" max="25" width="4.125" style="683" customWidth="1"/>
    <col min="26" max="16384" width="9" style="683"/>
  </cols>
  <sheetData>
    <row r="1" spans="1:32" ht="16.5" customHeight="1" x14ac:dyDescent="0.4">
      <c r="V1" s="684"/>
    </row>
    <row r="2" spans="1:32" ht="18.2" customHeight="1" x14ac:dyDescent="0.4">
      <c r="A2" s="1227" t="s">
        <v>1192</v>
      </c>
      <c r="B2" s="1227"/>
      <c r="C2" s="1227"/>
      <c r="D2" s="1227"/>
      <c r="E2" s="1227"/>
      <c r="F2" s="1227"/>
      <c r="G2" s="1227"/>
      <c r="H2" s="1227"/>
      <c r="I2" s="1227"/>
      <c r="J2" s="1227"/>
      <c r="K2" s="1227"/>
      <c r="L2" s="1227"/>
      <c r="M2" s="1227"/>
      <c r="N2" s="1227"/>
      <c r="O2" s="1227"/>
      <c r="P2" s="1227"/>
      <c r="Q2" s="1227"/>
      <c r="R2" s="1227"/>
      <c r="S2" s="1227"/>
      <c r="T2" s="1227"/>
      <c r="U2" s="1227"/>
      <c r="V2" s="1227"/>
    </row>
    <row r="3" spans="1:32" ht="16.5" customHeight="1" x14ac:dyDescent="0.4">
      <c r="V3" s="685"/>
    </row>
    <row r="4" spans="1:32" s="686" customFormat="1" ht="29.1" customHeight="1" x14ac:dyDescent="0.4">
      <c r="B4" s="1228" t="s">
        <v>715</v>
      </c>
      <c r="C4" s="1228"/>
      <c r="D4" s="1228"/>
      <c r="E4" s="1228"/>
      <c r="F4" s="1228"/>
      <c r="G4" s="1228"/>
      <c r="H4" s="1228"/>
      <c r="I4" s="1228"/>
      <c r="J4" s="1228"/>
      <c r="K4" s="1228"/>
      <c r="L4" s="1228"/>
      <c r="M4" s="1228"/>
      <c r="N4" s="1228"/>
      <c r="O4" s="1228"/>
      <c r="P4" s="1228"/>
      <c r="Q4" s="1228"/>
      <c r="R4" s="1228"/>
      <c r="S4" s="1228"/>
      <c r="T4" s="1228"/>
      <c r="U4" s="1228"/>
    </row>
    <row r="5" spans="1:32" s="687" customFormat="1" ht="27.2" customHeight="1" x14ac:dyDescent="0.15">
      <c r="B5" s="1229" t="s">
        <v>1193</v>
      </c>
      <c r="C5" s="1229"/>
      <c r="D5" s="1229"/>
      <c r="E5" s="1229"/>
      <c r="F5" s="1230" t="s">
        <v>1194</v>
      </c>
      <c r="G5" s="1230"/>
      <c r="H5" s="1230"/>
      <c r="I5" s="1230"/>
      <c r="J5" s="1230"/>
      <c r="K5" s="1230"/>
      <c r="L5" s="1230"/>
      <c r="M5" s="1230"/>
      <c r="N5" s="1230"/>
      <c r="O5" s="1230"/>
      <c r="P5" s="1230"/>
      <c r="Q5" s="1230"/>
      <c r="R5" s="1230"/>
      <c r="S5" s="1230"/>
      <c r="T5" s="1230"/>
      <c r="U5" s="1230"/>
      <c r="V5" s="688"/>
      <c r="W5" s="688"/>
      <c r="X5" s="688"/>
      <c r="Y5" s="688"/>
      <c r="Z5" s="688"/>
      <c r="AA5" s="688"/>
      <c r="AB5" s="688"/>
      <c r="AC5" s="688"/>
      <c r="AD5" s="688"/>
      <c r="AE5" s="688"/>
      <c r="AF5" s="688"/>
    </row>
    <row r="6" spans="1:32" s="686" customFormat="1" ht="25.5" customHeight="1" x14ac:dyDescent="0.4">
      <c r="B6" s="1231" t="s">
        <v>1195</v>
      </c>
      <c r="C6" s="1231"/>
      <c r="D6" s="1231"/>
      <c r="E6" s="1231"/>
      <c r="F6" s="689" t="s">
        <v>977</v>
      </c>
      <c r="G6" s="1233" t="s">
        <v>1196</v>
      </c>
      <c r="H6" s="1233"/>
      <c r="I6" s="1233"/>
      <c r="J6" s="1233"/>
      <c r="K6" s="1233"/>
      <c r="L6" s="1233"/>
      <c r="M6" s="1233"/>
      <c r="N6" s="1233"/>
      <c r="O6" s="1233"/>
      <c r="P6" s="1233"/>
      <c r="Q6" s="1233"/>
      <c r="R6" s="1233"/>
      <c r="S6" s="1233"/>
      <c r="T6" s="1233"/>
      <c r="U6" s="1234"/>
    </row>
    <row r="7" spans="1:32" s="686" customFormat="1" ht="25.5" customHeight="1" x14ac:dyDescent="0.4">
      <c r="B7" s="1232"/>
      <c r="C7" s="1232"/>
      <c r="D7" s="1232"/>
      <c r="E7" s="1232"/>
      <c r="F7" s="689" t="s">
        <v>979</v>
      </c>
      <c r="G7" s="1233" t="s">
        <v>1197</v>
      </c>
      <c r="H7" s="1233"/>
      <c r="I7" s="1233"/>
      <c r="J7" s="1233"/>
      <c r="K7" s="1233"/>
      <c r="L7" s="1233"/>
      <c r="M7" s="1233"/>
      <c r="N7" s="1233"/>
      <c r="O7" s="1233"/>
      <c r="P7" s="1233"/>
      <c r="Q7" s="1233"/>
      <c r="R7" s="1233"/>
      <c r="S7" s="1233"/>
      <c r="T7" s="1233"/>
      <c r="U7" s="1234"/>
    </row>
    <row r="8" spans="1:32" s="686" customFormat="1" ht="25.5" customHeight="1" x14ac:dyDescent="0.4">
      <c r="B8" s="1232"/>
      <c r="C8" s="1232"/>
      <c r="D8" s="1232"/>
      <c r="E8" s="1232"/>
      <c r="F8" s="689" t="s">
        <v>1198</v>
      </c>
      <c r="G8" s="1233" t="s">
        <v>1199</v>
      </c>
      <c r="H8" s="1233"/>
      <c r="I8" s="1233"/>
      <c r="J8" s="1233"/>
      <c r="K8" s="1233"/>
      <c r="L8" s="1233"/>
      <c r="M8" s="1233"/>
      <c r="N8" s="1233"/>
      <c r="O8" s="1233"/>
      <c r="P8" s="1233"/>
      <c r="Q8" s="1233"/>
      <c r="R8" s="1233"/>
      <c r="S8" s="1233"/>
      <c r="T8" s="1233"/>
      <c r="U8" s="1234"/>
    </row>
    <row r="9" spans="1:32" s="686" customFormat="1" ht="25.5" customHeight="1" x14ac:dyDescent="0.4">
      <c r="B9" s="1232"/>
      <c r="C9" s="1232"/>
      <c r="D9" s="1232"/>
      <c r="E9" s="1232"/>
      <c r="F9" s="689" t="s">
        <v>1200</v>
      </c>
      <c r="G9" s="1233" t="s">
        <v>680</v>
      </c>
      <c r="H9" s="1233"/>
      <c r="I9" s="1233"/>
      <c r="J9" s="1233"/>
      <c r="K9" s="1233"/>
      <c r="L9" s="1233"/>
      <c r="M9" s="1233"/>
      <c r="N9" s="1233"/>
      <c r="O9" s="1233"/>
      <c r="P9" s="1233"/>
      <c r="Q9" s="1233"/>
      <c r="R9" s="1233"/>
      <c r="S9" s="1233"/>
      <c r="T9" s="1233"/>
      <c r="U9" s="1234"/>
    </row>
    <row r="10" spans="1:32" s="686" customFormat="1" ht="25.5" customHeight="1" x14ac:dyDescent="0.4">
      <c r="B10" s="1232"/>
      <c r="C10" s="1232"/>
      <c r="D10" s="1232"/>
      <c r="E10" s="1232"/>
      <c r="F10" s="690" t="s">
        <v>1082</v>
      </c>
      <c r="G10" s="1235" t="s">
        <v>1201</v>
      </c>
      <c r="H10" s="1235"/>
      <c r="I10" s="1235"/>
      <c r="J10" s="1235"/>
      <c r="K10" s="1235"/>
      <c r="L10" s="1235"/>
      <c r="M10" s="1235"/>
      <c r="N10" s="1235"/>
      <c r="O10" s="1235"/>
      <c r="P10" s="1235"/>
      <c r="Q10" s="1235"/>
      <c r="R10" s="1235"/>
      <c r="S10" s="1235"/>
      <c r="T10" s="1235"/>
      <c r="U10" s="1236"/>
    </row>
    <row r="11" spans="1:32" ht="16.5" customHeight="1" x14ac:dyDescent="0.4">
      <c r="V11" s="685"/>
    </row>
    <row r="12" spans="1:32" ht="16.5" customHeight="1" x14ac:dyDescent="0.4">
      <c r="V12" s="685"/>
    </row>
    <row r="13" spans="1:32" ht="16.5" customHeight="1" x14ac:dyDescent="0.4">
      <c r="A13" s="691"/>
      <c r="B13" s="692" t="s">
        <v>1202</v>
      </c>
      <c r="C13" s="692"/>
      <c r="D13" s="692"/>
      <c r="E13" s="692"/>
      <c r="F13" s="692"/>
      <c r="G13" s="692"/>
      <c r="H13" s="692"/>
      <c r="I13" s="692"/>
      <c r="J13" s="692"/>
      <c r="K13" s="692"/>
      <c r="L13" s="692"/>
      <c r="M13" s="692"/>
      <c r="N13" s="692"/>
      <c r="O13" s="692"/>
      <c r="P13" s="692"/>
      <c r="Q13" s="692"/>
      <c r="R13" s="692"/>
      <c r="S13" s="692"/>
      <c r="T13" s="692"/>
      <c r="U13" s="692"/>
    </row>
    <row r="14" spans="1:32" ht="22.5" customHeight="1" x14ac:dyDescent="0.4">
      <c r="A14" s="691"/>
      <c r="B14" s="1223" t="s">
        <v>1203</v>
      </c>
      <c r="C14" s="1224"/>
      <c r="D14" s="1224"/>
      <c r="E14" s="1224"/>
      <c r="F14" s="1224"/>
      <c r="G14" s="1224"/>
      <c r="H14" s="1224"/>
      <c r="I14" s="1224"/>
      <c r="J14" s="1224"/>
      <c r="K14" s="1224"/>
      <c r="L14" s="1225"/>
      <c r="M14" s="1223" t="s">
        <v>1204</v>
      </c>
      <c r="N14" s="1224"/>
      <c r="O14" s="1224"/>
      <c r="P14" s="1224"/>
      <c r="Q14" s="1224"/>
      <c r="R14" s="1224"/>
      <c r="S14" s="1224"/>
      <c r="T14" s="1224"/>
      <c r="U14" s="1225"/>
    </row>
    <row r="15" spans="1:32" ht="22.5" customHeight="1" x14ac:dyDescent="0.4">
      <c r="A15" s="691"/>
      <c r="B15" s="1223"/>
      <c r="C15" s="1224"/>
      <c r="D15" s="1224"/>
      <c r="E15" s="1224"/>
      <c r="F15" s="1224"/>
      <c r="G15" s="1224"/>
      <c r="H15" s="1224"/>
      <c r="I15" s="1224"/>
      <c r="J15" s="1224"/>
      <c r="K15" s="1224"/>
      <c r="L15" s="1225"/>
      <c r="M15" s="1223"/>
      <c r="N15" s="1224"/>
      <c r="O15" s="1224"/>
      <c r="P15" s="1224"/>
      <c r="Q15" s="1224"/>
      <c r="R15" s="1224"/>
      <c r="S15" s="1224"/>
      <c r="T15" s="1224"/>
      <c r="U15" s="1225"/>
    </row>
    <row r="16" spans="1:32" ht="22.5" customHeight="1" x14ac:dyDescent="0.4">
      <c r="A16" s="691"/>
      <c r="B16" s="1223"/>
      <c r="C16" s="1224"/>
      <c r="D16" s="1224"/>
      <c r="E16" s="1224"/>
      <c r="F16" s="1224"/>
      <c r="G16" s="1224"/>
      <c r="H16" s="1224"/>
      <c r="I16" s="1224"/>
      <c r="J16" s="1224"/>
      <c r="K16" s="1224"/>
      <c r="L16" s="1225"/>
      <c r="M16" s="1223"/>
      <c r="N16" s="1224"/>
      <c r="O16" s="1224"/>
      <c r="P16" s="1224"/>
      <c r="Q16" s="1224"/>
      <c r="R16" s="1224"/>
      <c r="S16" s="1224"/>
      <c r="T16" s="1224"/>
      <c r="U16" s="1225"/>
    </row>
    <row r="17" spans="1:21" ht="22.5" customHeight="1" x14ac:dyDescent="0.4">
      <c r="A17" s="691"/>
      <c r="B17" s="1223"/>
      <c r="C17" s="1224"/>
      <c r="D17" s="1224"/>
      <c r="E17" s="1224"/>
      <c r="F17" s="1224"/>
      <c r="G17" s="1224"/>
      <c r="H17" s="1224"/>
      <c r="I17" s="1224"/>
      <c r="J17" s="1224"/>
      <c r="K17" s="1224"/>
      <c r="L17" s="1225"/>
      <c r="M17" s="1223"/>
      <c r="N17" s="1224"/>
      <c r="O17" s="1224"/>
      <c r="P17" s="1224"/>
      <c r="Q17" s="1224"/>
      <c r="R17" s="1224"/>
      <c r="S17" s="1224"/>
      <c r="T17" s="1224"/>
      <c r="U17" s="1225"/>
    </row>
    <row r="18" spans="1:21" ht="22.5" customHeight="1" x14ac:dyDescent="0.4">
      <c r="A18" s="691"/>
      <c r="B18" s="1223"/>
      <c r="C18" s="1224"/>
      <c r="D18" s="1224"/>
      <c r="E18" s="1224"/>
      <c r="F18" s="1224"/>
      <c r="G18" s="1224"/>
      <c r="H18" s="1224"/>
      <c r="I18" s="1224"/>
      <c r="J18" s="1224"/>
      <c r="K18" s="1224"/>
      <c r="L18" s="1225"/>
      <c r="M18" s="1223"/>
      <c r="N18" s="1224"/>
      <c r="O18" s="1224"/>
      <c r="P18" s="1224"/>
      <c r="Q18" s="1224"/>
      <c r="R18" s="1224"/>
      <c r="S18" s="1224"/>
      <c r="T18" s="1224"/>
      <c r="U18" s="1225"/>
    </row>
    <row r="19" spans="1:21" ht="22.5" customHeight="1" x14ac:dyDescent="0.4">
      <c r="A19" s="691"/>
      <c r="B19" s="1223"/>
      <c r="C19" s="1224"/>
      <c r="D19" s="1224"/>
      <c r="E19" s="1224"/>
      <c r="F19" s="1224"/>
      <c r="G19" s="1224"/>
      <c r="H19" s="1224"/>
      <c r="I19" s="1224"/>
      <c r="J19" s="1224"/>
      <c r="K19" s="1224"/>
      <c r="L19" s="1225"/>
      <c r="M19" s="1223"/>
      <c r="N19" s="1224"/>
      <c r="O19" s="1224"/>
      <c r="P19" s="1224"/>
      <c r="Q19" s="1224"/>
      <c r="R19" s="1224"/>
      <c r="S19" s="1224"/>
      <c r="T19" s="1224"/>
      <c r="U19" s="1225"/>
    </row>
    <row r="20" spans="1:21" ht="10.9" customHeight="1" x14ac:dyDescent="0.4">
      <c r="A20" s="691"/>
      <c r="B20" s="691"/>
      <c r="C20" s="691"/>
      <c r="E20" s="685"/>
      <c r="M20" s="685"/>
    </row>
    <row r="21" spans="1:21" ht="15.95" customHeight="1" x14ac:dyDescent="0.4">
      <c r="A21" s="693" t="s">
        <v>1205</v>
      </c>
      <c r="B21" s="1226" t="s">
        <v>1206</v>
      </c>
      <c r="C21" s="1226"/>
      <c r="D21" s="1226"/>
      <c r="E21" s="1226"/>
      <c r="F21" s="1226"/>
      <c r="G21" s="1226"/>
      <c r="H21" s="1226"/>
      <c r="I21" s="1226"/>
      <c r="J21" s="1226"/>
      <c r="K21" s="1226"/>
      <c r="L21" s="1226"/>
      <c r="M21" s="1226"/>
      <c r="N21" s="1226"/>
      <c r="O21" s="1226"/>
      <c r="P21" s="1226"/>
      <c r="Q21" s="1226"/>
      <c r="R21" s="1226"/>
      <c r="S21" s="1226"/>
      <c r="T21" s="1226"/>
      <c r="U21" s="1226"/>
    </row>
    <row r="22" spans="1:21" ht="15.95" customHeight="1" x14ac:dyDescent="0.4">
      <c r="A22" s="694"/>
      <c r="B22" s="1226"/>
      <c r="C22" s="1226"/>
      <c r="D22" s="1226"/>
      <c r="E22" s="1226"/>
      <c r="F22" s="1226"/>
      <c r="G22" s="1226"/>
      <c r="H22" s="1226"/>
      <c r="I22" s="1226"/>
      <c r="J22" s="1226"/>
      <c r="K22" s="1226"/>
      <c r="L22" s="1226"/>
      <c r="M22" s="1226"/>
      <c r="N22" s="1226"/>
      <c r="O22" s="1226"/>
      <c r="P22" s="1226"/>
      <c r="Q22" s="1226"/>
      <c r="R22" s="1226"/>
      <c r="S22" s="1226"/>
      <c r="T22" s="1226"/>
      <c r="U22" s="1226"/>
    </row>
    <row r="23" spans="1:21" ht="15.95" customHeight="1" x14ac:dyDescent="0.4">
      <c r="B23" s="1226"/>
      <c r="C23" s="1226"/>
      <c r="D23" s="1226"/>
      <c r="E23" s="1226"/>
      <c r="F23" s="1226"/>
      <c r="G23" s="1226"/>
      <c r="H23" s="1226"/>
      <c r="I23" s="1226"/>
      <c r="J23" s="1226"/>
      <c r="K23" s="1226"/>
      <c r="L23" s="1226"/>
      <c r="M23" s="1226"/>
      <c r="N23" s="1226"/>
      <c r="O23" s="1226"/>
      <c r="P23" s="1226"/>
      <c r="Q23" s="1226"/>
      <c r="R23" s="1226"/>
      <c r="S23" s="1226"/>
      <c r="T23" s="1226"/>
      <c r="U23" s="1226"/>
    </row>
    <row r="24" spans="1:21" ht="18.2" customHeight="1" x14ac:dyDescent="0.4"/>
    <row r="25" spans="1:21" ht="18.2" customHeight="1" x14ac:dyDescent="0.4"/>
    <row r="26" spans="1:21" ht="18.2" customHeight="1" x14ac:dyDescent="0.4"/>
    <row r="27" spans="1:21" ht="18.2" customHeight="1" x14ac:dyDescent="0.4"/>
    <row r="28" spans="1:21" ht="18.2" customHeight="1" x14ac:dyDescent="0.4"/>
    <row r="29" spans="1:21" ht="18.2" customHeight="1" x14ac:dyDescent="0.4"/>
  </sheetData>
  <mergeCells count="24">
    <mergeCell ref="B14:L14"/>
    <mergeCell ref="M14:U14"/>
    <mergeCell ref="B15:L15"/>
    <mergeCell ref="B6:E10"/>
    <mergeCell ref="G6:U6"/>
    <mergeCell ref="G7:U7"/>
    <mergeCell ref="G8:U8"/>
    <mergeCell ref="G9:U9"/>
    <mergeCell ref="G10:U10"/>
    <mergeCell ref="M15:U15"/>
    <mergeCell ref="A2:V2"/>
    <mergeCell ref="B4:E4"/>
    <mergeCell ref="F4:U4"/>
    <mergeCell ref="B5:E5"/>
    <mergeCell ref="F5:U5"/>
    <mergeCell ref="B16:L16"/>
    <mergeCell ref="M16:U16"/>
    <mergeCell ref="B21:U23"/>
    <mergeCell ref="B17:L17"/>
    <mergeCell ref="M17:U17"/>
    <mergeCell ref="B18:L18"/>
    <mergeCell ref="M18:U18"/>
    <mergeCell ref="B19:L19"/>
    <mergeCell ref="M19:U19"/>
  </mergeCells>
  <phoneticPr fontId="2"/>
  <printOptions horizontalCentered="1"/>
  <pageMargins left="0.39370078740157483" right="0.39370078740157483" top="0.78740157480314965" bottom="0" header="0.51181102362204722" footer="0.51181102362204722"/>
  <pageSetup paperSize="9" scale="96" orientation="portrait" blackAndWhite="1" r:id="rId1"/>
  <headerFooter alignWithMargins="0">
    <oddHeader>&amp;R&amp;"ＭＳ ゴシック,標準"&amp;10＜参考様式４＞</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pageSetUpPr fitToPage="1"/>
  </sheetPr>
  <dimension ref="A1:R58"/>
  <sheetViews>
    <sheetView view="pageBreakPreview" zoomScaleNormal="100" zoomScaleSheetLayoutView="100" workbookViewId="0"/>
  </sheetViews>
  <sheetFormatPr defaultRowHeight="10.5" x14ac:dyDescent="0.4"/>
  <cols>
    <col min="1" max="1" width="2.875" style="707" customWidth="1"/>
    <col min="2" max="2" width="3.75" style="707" customWidth="1"/>
    <col min="3" max="3" width="4.375" style="707" customWidth="1"/>
    <col min="4" max="18" width="5" style="707" customWidth="1"/>
    <col min="19" max="16384" width="9" style="707"/>
  </cols>
  <sheetData>
    <row r="1" spans="1:18" s="686" customFormat="1" ht="18.2" customHeight="1" x14ac:dyDescent="0.4">
      <c r="Q1" s="695"/>
      <c r="R1" s="695"/>
    </row>
    <row r="2" spans="1:18" s="686" customFormat="1" ht="27.4" customHeight="1" x14ac:dyDescent="0.4">
      <c r="A2" s="1251" t="s">
        <v>1207</v>
      </c>
      <c r="B2" s="1251"/>
      <c r="C2" s="1251"/>
      <c r="D2" s="1251"/>
      <c r="E2" s="1251"/>
      <c r="F2" s="1251"/>
      <c r="G2" s="1251"/>
      <c r="H2" s="1251"/>
      <c r="I2" s="1251"/>
      <c r="J2" s="1251"/>
      <c r="K2" s="1251"/>
      <c r="L2" s="1251"/>
      <c r="M2" s="1251"/>
      <c r="N2" s="1251"/>
      <c r="O2" s="1251"/>
      <c r="P2" s="1251"/>
      <c r="Q2" s="1251"/>
      <c r="R2" s="1251"/>
    </row>
    <row r="3" spans="1:18" s="686" customFormat="1" ht="15.2" customHeight="1" x14ac:dyDescent="0.4"/>
    <row r="4" spans="1:18" s="686" customFormat="1" ht="29.1" customHeight="1" x14ac:dyDescent="0.4">
      <c r="A4" s="1277" t="s">
        <v>1208</v>
      </c>
      <c r="B4" s="1278"/>
      <c r="C4" s="1278"/>
      <c r="D4" s="1279"/>
      <c r="E4" s="1280"/>
      <c r="F4" s="1281"/>
      <c r="G4" s="1281"/>
      <c r="H4" s="1281"/>
      <c r="I4" s="1281"/>
      <c r="J4" s="1281"/>
      <c r="K4" s="1281"/>
      <c r="L4" s="1281"/>
      <c r="M4" s="1281"/>
      <c r="N4" s="1281"/>
      <c r="O4" s="1281"/>
      <c r="P4" s="1282"/>
    </row>
    <row r="5" spans="1:18" s="686" customFormat="1" ht="29.1" customHeight="1" x14ac:dyDescent="0.4">
      <c r="A5" s="1248" t="s">
        <v>1209</v>
      </c>
      <c r="B5" s="1249"/>
      <c r="C5" s="1249"/>
      <c r="D5" s="1254"/>
      <c r="E5" s="696" t="s">
        <v>307</v>
      </c>
      <c r="F5" s="697">
        <v>1</v>
      </c>
      <c r="G5" s="698" t="s">
        <v>1210</v>
      </c>
      <c r="H5" s="698"/>
      <c r="I5" s="698"/>
      <c r="J5" s="698"/>
      <c r="K5" s="698"/>
      <c r="L5" s="698"/>
      <c r="M5" s="698"/>
      <c r="N5" s="698"/>
      <c r="O5" s="698"/>
      <c r="P5" s="699"/>
    </row>
    <row r="6" spans="1:18" s="686" customFormat="1" ht="29.1" customHeight="1" x14ac:dyDescent="0.4">
      <c r="A6" s="1252"/>
      <c r="B6" s="1253"/>
      <c r="C6" s="1253"/>
      <c r="D6" s="1256"/>
      <c r="E6" s="700" t="s">
        <v>307</v>
      </c>
      <c r="F6" s="701">
        <v>2</v>
      </c>
      <c r="G6" s="702" t="s">
        <v>1211</v>
      </c>
      <c r="H6" s="702"/>
      <c r="I6" s="702"/>
      <c r="J6" s="702"/>
      <c r="K6" s="702"/>
      <c r="L6" s="702"/>
      <c r="M6" s="702"/>
      <c r="N6" s="702"/>
      <c r="O6" s="702"/>
      <c r="P6" s="703"/>
    </row>
    <row r="7" spans="1:18" s="686" customFormat="1" ht="18.2" customHeight="1" x14ac:dyDescent="0.4"/>
    <row r="8" spans="1:18" s="686" customFormat="1" ht="18.2" customHeight="1" x14ac:dyDescent="0.4">
      <c r="A8" s="686" t="s">
        <v>1212</v>
      </c>
      <c r="Q8" s="702"/>
      <c r="R8" s="702"/>
    </row>
    <row r="9" spans="1:18" ht="15.95" customHeight="1" x14ac:dyDescent="0.4">
      <c r="A9" s="704"/>
      <c r="B9" s="705"/>
      <c r="C9" s="705"/>
      <c r="D9" s="705"/>
      <c r="E9" s="705"/>
      <c r="F9" s="705"/>
      <c r="G9" s="705"/>
      <c r="H9" s="705"/>
      <c r="I9" s="705"/>
      <c r="J9" s="705"/>
      <c r="K9" s="705"/>
      <c r="L9" s="705"/>
      <c r="M9" s="705"/>
      <c r="N9" s="705"/>
      <c r="O9" s="705"/>
      <c r="P9" s="705"/>
      <c r="Q9" s="705"/>
      <c r="R9" s="706"/>
    </row>
    <row r="10" spans="1:18" s="686" customFormat="1" ht="18.2" customHeight="1" x14ac:dyDescent="0.4">
      <c r="A10" s="708"/>
      <c r="B10" s="686" t="s">
        <v>1213</v>
      </c>
      <c r="R10" s="709"/>
    </row>
    <row r="11" spans="1:18" ht="18.2" customHeight="1" x14ac:dyDescent="0.4">
      <c r="A11" s="710"/>
      <c r="B11" s="1258" t="s">
        <v>1214</v>
      </c>
      <c r="C11" s="1258"/>
      <c r="D11" s="1259" t="s">
        <v>1215</v>
      </c>
      <c r="E11" s="1258"/>
      <c r="F11" s="1258"/>
      <c r="G11" s="1259" t="s">
        <v>1216</v>
      </c>
      <c r="H11" s="1258"/>
      <c r="I11" s="1258"/>
      <c r="J11" s="1259" t="s">
        <v>1217</v>
      </c>
      <c r="K11" s="1259"/>
      <c r="L11" s="1259"/>
      <c r="M11" s="1259" t="s">
        <v>1218</v>
      </c>
      <c r="N11" s="1259"/>
      <c r="O11" s="1259"/>
      <c r="Q11" s="1265" t="s">
        <v>1219</v>
      </c>
      <c r="R11" s="1266"/>
    </row>
    <row r="12" spans="1:18" ht="18.2" customHeight="1" x14ac:dyDescent="0.4">
      <c r="A12" s="710"/>
      <c r="B12" s="1258"/>
      <c r="C12" s="1258"/>
      <c r="D12" s="1259"/>
      <c r="E12" s="1258"/>
      <c r="F12" s="1258"/>
      <c r="G12" s="1259"/>
      <c r="H12" s="1258"/>
      <c r="I12" s="1258"/>
      <c r="J12" s="1259"/>
      <c r="K12" s="1259"/>
      <c r="L12" s="1259"/>
      <c r="M12" s="1259"/>
      <c r="N12" s="1259"/>
      <c r="O12" s="1259"/>
      <c r="Q12" s="1265"/>
      <c r="R12" s="1266"/>
    </row>
    <row r="13" spans="1:18" ht="18.2" customHeight="1" x14ac:dyDescent="0.4">
      <c r="A13" s="710"/>
      <c r="B13" s="1258"/>
      <c r="C13" s="1258"/>
      <c r="D13" s="1258"/>
      <c r="E13" s="1258"/>
      <c r="F13" s="1258"/>
      <c r="G13" s="1258"/>
      <c r="H13" s="1258"/>
      <c r="I13" s="1258"/>
      <c r="J13" s="1259"/>
      <c r="K13" s="1259"/>
      <c r="L13" s="1259"/>
      <c r="M13" s="1259"/>
      <c r="N13" s="1259"/>
      <c r="O13" s="1259"/>
      <c r="Q13" s="1265"/>
      <c r="R13" s="1266"/>
    </row>
    <row r="14" spans="1:18" s="716" customFormat="1" ht="18.2" customHeight="1" x14ac:dyDescent="0.4">
      <c r="A14" s="711"/>
      <c r="B14" s="712"/>
      <c r="C14" s="713" t="s">
        <v>1178</v>
      </c>
      <c r="D14" s="1267"/>
      <c r="E14" s="1267"/>
      <c r="F14" s="1267"/>
      <c r="G14" s="1267"/>
      <c r="H14" s="1267"/>
      <c r="I14" s="1267"/>
      <c r="J14" s="1268"/>
      <c r="K14" s="1269"/>
      <c r="L14" s="714" t="s">
        <v>908</v>
      </c>
      <c r="M14" s="1270"/>
      <c r="N14" s="1271"/>
      <c r="O14" s="715"/>
      <c r="Q14" s="1265"/>
      <c r="R14" s="1266"/>
    </row>
    <row r="15" spans="1:18" s="716" customFormat="1" ht="18.2" customHeight="1" x14ac:dyDescent="0.4">
      <c r="A15" s="711"/>
      <c r="B15" s="717"/>
      <c r="C15" s="718" t="s">
        <v>641</v>
      </c>
      <c r="D15" s="1274"/>
      <c r="E15" s="1274"/>
      <c r="F15" s="1274"/>
      <c r="G15" s="1274"/>
      <c r="H15" s="1274"/>
      <c r="I15" s="1274"/>
      <c r="J15" s="1260"/>
      <c r="K15" s="1261"/>
      <c r="L15" s="719" t="s">
        <v>908</v>
      </c>
      <c r="M15" s="1263"/>
      <c r="N15" s="1264"/>
      <c r="O15" s="720"/>
      <c r="P15" s="721" t="s">
        <v>1220</v>
      </c>
      <c r="Q15" s="1265"/>
      <c r="R15" s="1266"/>
    </row>
    <row r="16" spans="1:18" s="716" customFormat="1" ht="18.2" customHeight="1" x14ac:dyDescent="0.4">
      <c r="A16" s="711"/>
      <c r="B16" s="722"/>
      <c r="C16" s="723" t="s">
        <v>641</v>
      </c>
      <c r="D16" s="1262"/>
      <c r="E16" s="1262"/>
      <c r="F16" s="1262"/>
      <c r="G16" s="1262"/>
      <c r="H16" s="1262"/>
      <c r="I16" s="1262"/>
      <c r="J16" s="1263"/>
      <c r="K16" s="1264"/>
      <c r="L16" s="724" t="s">
        <v>908</v>
      </c>
      <c r="M16" s="1272"/>
      <c r="N16" s="1273"/>
      <c r="O16" s="724" t="s">
        <v>908</v>
      </c>
      <c r="Q16" s="1265"/>
      <c r="R16" s="1266"/>
    </row>
    <row r="17" spans="1:18" ht="6.75" customHeight="1" x14ac:dyDescent="0.4">
      <c r="A17" s="710"/>
      <c r="D17" s="725"/>
      <c r="E17" s="725"/>
      <c r="F17" s="725"/>
      <c r="G17" s="725"/>
      <c r="H17" s="725"/>
      <c r="I17" s="725"/>
      <c r="J17" s="705"/>
      <c r="K17" s="705"/>
      <c r="L17" s="725"/>
      <c r="M17" s="725"/>
      <c r="N17" s="725"/>
      <c r="O17" s="725"/>
      <c r="Q17" s="726"/>
      <c r="R17" s="727"/>
    </row>
    <row r="18" spans="1:18" ht="13.5" x14ac:dyDescent="0.4">
      <c r="A18" s="710"/>
      <c r="B18" s="686" t="s">
        <v>981</v>
      </c>
      <c r="D18" s="725"/>
      <c r="E18" s="725"/>
      <c r="F18" s="725"/>
      <c r="G18" s="725"/>
      <c r="H18" s="725"/>
      <c r="I18" s="725"/>
      <c r="L18" s="725"/>
      <c r="M18" s="725"/>
      <c r="N18" s="725"/>
      <c r="O18" s="725"/>
      <c r="Q18" s="726"/>
      <c r="R18" s="727"/>
    </row>
    <row r="19" spans="1:18" ht="8.25" customHeight="1" x14ac:dyDescent="0.4">
      <c r="A19" s="710"/>
      <c r="B19" s="686"/>
      <c r="D19" s="725"/>
      <c r="E19" s="725"/>
      <c r="F19" s="725"/>
      <c r="G19" s="725"/>
      <c r="H19" s="725"/>
      <c r="I19" s="725"/>
      <c r="L19" s="725"/>
      <c r="M19" s="725"/>
      <c r="N19" s="725"/>
      <c r="O19" s="725"/>
      <c r="Q19" s="726"/>
      <c r="R19" s="727"/>
    </row>
    <row r="20" spans="1:18" s="686" customFormat="1" ht="18.2" customHeight="1" x14ac:dyDescent="0.4">
      <c r="A20" s="708"/>
      <c r="B20" s="686" t="s">
        <v>1221</v>
      </c>
      <c r="R20" s="709"/>
    </row>
    <row r="21" spans="1:18" ht="18.2" customHeight="1" x14ac:dyDescent="0.4">
      <c r="A21" s="710"/>
      <c r="B21" s="1258" t="s">
        <v>1214</v>
      </c>
      <c r="C21" s="1258"/>
      <c r="D21" s="1259" t="s">
        <v>1215</v>
      </c>
      <c r="E21" s="1258"/>
      <c r="F21" s="1258"/>
      <c r="G21" s="1259" t="s">
        <v>1222</v>
      </c>
      <c r="H21" s="1258"/>
      <c r="I21" s="1258"/>
      <c r="J21" s="1259" t="s">
        <v>1217</v>
      </c>
      <c r="K21" s="1259"/>
      <c r="L21" s="1259"/>
      <c r="M21" s="1259" t="s">
        <v>1218</v>
      </c>
      <c r="N21" s="1259"/>
      <c r="O21" s="1259"/>
      <c r="Q21" s="1265" t="s">
        <v>1219</v>
      </c>
      <c r="R21" s="1266"/>
    </row>
    <row r="22" spans="1:18" ht="18.2" customHeight="1" x14ac:dyDescent="0.4">
      <c r="A22" s="710"/>
      <c r="B22" s="1258"/>
      <c r="C22" s="1258"/>
      <c r="D22" s="1259"/>
      <c r="E22" s="1258"/>
      <c r="F22" s="1258"/>
      <c r="G22" s="1259"/>
      <c r="H22" s="1258"/>
      <c r="I22" s="1258"/>
      <c r="J22" s="1259"/>
      <c r="K22" s="1259"/>
      <c r="L22" s="1259"/>
      <c r="M22" s="1259"/>
      <c r="N22" s="1259"/>
      <c r="O22" s="1259"/>
      <c r="Q22" s="1265"/>
      <c r="R22" s="1266"/>
    </row>
    <row r="23" spans="1:18" ht="18.2" customHeight="1" x14ac:dyDescent="0.4">
      <c r="A23" s="710"/>
      <c r="B23" s="1258"/>
      <c r="C23" s="1258"/>
      <c r="D23" s="1258"/>
      <c r="E23" s="1258"/>
      <c r="F23" s="1258"/>
      <c r="G23" s="1258"/>
      <c r="H23" s="1258"/>
      <c r="I23" s="1258"/>
      <c r="J23" s="1259"/>
      <c r="K23" s="1259"/>
      <c r="L23" s="1259"/>
      <c r="M23" s="1259"/>
      <c r="N23" s="1259"/>
      <c r="O23" s="1259"/>
      <c r="Q23" s="1265"/>
      <c r="R23" s="1266"/>
    </row>
    <row r="24" spans="1:18" s="716" customFormat="1" ht="18.2" customHeight="1" x14ac:dyDescent="0.4">
      <c r="A24" s="711"/>
      <c r="B24" s="712"/>
      <c r="C24" s="713" t="s">
        <v>1178</v>
      </c>
      <c r="D24" s="1267"/>
      <c r="E24" s="1267"/>
      <c r="F24" s="1267"/>
      <c r="G24" s="1267"/>
      <c r="H24" s="1267"/>
      <c r="I24" s="1267"/>
      <c r="J24" s="1268"/>
      <c r="K24" s="1269"/>
      <c r="L24" s="714" t="s">
        <v>908</v>
      </c>
      <c r="M24" s="1270"/>
      <c r="N24" s="1271"/>
      <c r="O24" s="715"/>
      <c r="Q24" s="1265"/>
      <c r="R24" s="1266"/>
    </row>
    <row r="25" spans="1:18" s="716" customFormat="1" ht="18.2" customHeight="1" x14ac:dyDescent="0.4">
      <c r="A25" s="711"/>
      <c r="B25" s="717"/>
      <c r="C25" s="718" t="s">
        <v>641</v>
      </c>
      <c r="D25" s="1274"/>
      <c r="E25" s="1274"/>
      <c r="F25" s="1274"/>
      <c r="G25" s="1274"/>
      <c r="H25" s="1274"/>
      <c r="I25" s="1274"/>
      <c r="J25" s="1260"/>
      <c r="K25" s="1261"/>
      <c r="L25" s="719" t="s">
        <v>908</v>
      </c>
      <c r="M25" s="1263"/>
      <c r="N25" s="1264"/>
      <c r="O25" s="720"/>
      <c r="P25" s="721" t="s">
        <v>1220</v>
      </c>
      <c r="Q25" s="1265"/>
      <c r="R25" s="1266"/>
    </row>
    <row r="26" spans="1:18" s="716" customFormat="1" ht="18.2" customHeight="1" x14ac:dyDescent="0.4">
      <c r="A26" s="711"/>
      <c r="B26" s="722"/>
      <c r="C26" s="723" t="s">
        <v>641</v>
      </c>
      <c r="D26" s="1262"/>
      <c r="E26" s="1262"/>
      <c r="F26" s="1262"/>
      <c r="G26" s="1262"/>
      <c r="H26" s="1262"/>
      <c r="I26" s="1262"/>
      <c r="J26" s="1275"/>
      <c r="K26" s="1276"/>
      <c r="L26" s="724" t="s">
        <v>908</v>
      </c>
      <c r="M26" s="1272"/>
      <c r="N26" s="1273"/>
      <c r="O26" s="724" t="s">
        <v>908</v>
      </c>
      <c r="Q26" s="1265"/>
      <c r="R26" s="1266"/>
    </row>
    <row r="27" spans="1:18" ht="6" customHeight="1" x14ac:dyDescent="0.4">
      <c r="A27" s="710"/>
      <c r="D27" s="725"/>
      <c r="E27" s="725"/>
      <c r="F27" s="725"/>
      <c r="G27" s="725"/>
      <c r="H27" s="725"/>
      <c r="I27" s="725"/>
      <c r="L27" s="725"/>
      <c r="M27" s="725"/>
      <c r="N27" s="725"/>
      <c r="O27" s="725"/>
      <c r="Q27" s="726"/>
      <c r="R27" s="727"/>
    </row>
    <row r="28" spans="1:18" ht="12.4" customHeight="1" x14ac:dyDescent="0.4">
      <c r="A28" s="710"/>
      <c r="B28" s="707" t="s">
        <v>1223</v>
      </c>
      <c r="D28" s="725"/>
      <c r="E28" s="725"/>
      <c r="F28" s="725"/>
      <c r="G28" s="725"/>
      <c r="H28" s="725"/>
      <c r="I28" s="725"/>
      <c r="L28" s="725"/>
      <c r="M28" s="725"/>
      <c r="N28" s="725"/>
      <c r="O28" s="725"/>
      <c r="Q28" s="726"/>
      <c r="R28" s="727"/>
    </row>
    <row r="29" spans="1:18" ht="12.4" customHeight="1" x14ac:dyDescent="0.4">
      <c r="A29" s="710"/>
      <c r="B29" s="707" t="s">
        <v>1224</v>
      </c>
      <c r="D29" s="725"/>
      <c r="E29" s="725"/>
      <c r="F29" s="725"/>
      <c r="G29" s="725"/>
      <c r="H29" s="725"/>
      <c r="I29" s="725"/>
      <c r="L29" s="725"/>
      <c r="M29" s="725"/>
      <c r="N29" s="725"/>
      <c r="O29" s="725"/>
      <c r="Q29" s="726"/>
      <c r="R29" s="727"/>
    </row>
    <row r="30" spans="1:18" x14ac:dyDescent="0.4">
      <c r="A30" s="710"/>
      <c r="B30" s="707" t="s">
        <v>1225</v>
      </c>
      <c r="D30" s="725"/>
      <c r="E30" s="725"/>
      <c r="F30" s="725"/>
      <c r="G30" s="725"/>
      <c r="H30" s="725"/>
      <c r="I30" s="725"/>
      <c r="L30" s="725"/>
      <c r="M30" s="725"/>
      <c r="N30" s="725"/>
      <c r="O30" s="725"/>
      <c r="Q30" s="726"/>
      <c r="R30" s="727"/>
    </row>
    <row r="31" spans="1:18" ht="8.25" customHeight="1" x14ac:dyDescent="0.4">
      <c r="A31" s="710"/>
      <c r="D31" s="725"/>
      <c r="E31" s="725"/>
      <c r="F31" s="725"/>
      <c r="G31" s="725"/>
      <c r="H31" s="725"/>
      <c r="I31" s="725"/>
      <c r="L31" s="725"/>
      <c r="M31" s="725"/>
      <c r="N31" s="725"/>
      <c r="O31" s="725"/>
      <c r="Q31" s="726"/>
      <c r="R31" s="727"/>
    </row>
    <row r="32" spans="1:18" ht="15.95" customHeight="1" x14ac:dyDescent="0.4">
      <c r="A32" s="728" t="s">
        <v>1226</v>
      </c>
      <c r="B32" s="729"/>
      <c r="C32" s="729"/>
      <c r="D32" s="729"/>
      <c r="E32" s="729"/>
      <c r="F32" s="729"/>
      <c r="G32" s="729"/>
      <c r="H32" s="729"/>
      <c r="I32" s="729"/>
      <c r="J32" s="729"/>
      <c r="K32" s="729"/>
      <c r="L32" s="729"/>
      <c r="M32" s="729"/>
      <c r="N32" s="729"/>
      <c r="O32" s="729"/>
      <c r="P32" s="729"/>
      <c r="Q32" s="729"/>
      <c r="R32" s="730"/>
    </row>
    <row r="33" spans="1:18" ht="15.95" customHeight="1" x14ac:dyDescent="0.4">
      <c r="A33" s="731"/>
      <c r="B33" s="1257" t="s">
        <v>1227</v>
      </c>
      <c r="C33" s="1257"/>
      <c r="D33" s="1257"/>
      <c r="E33" s="1257"/>
      <c r="F33" s="1257"/>
      <c r="G33" s="1257"/>
      <c r="H33" s="1257"/>
      <c r="I33" s="1257"/>
      <c r="J33" s="1257"/>
      <c r="K33" s="1257"/>
      <c r="L33" s="1257"/>
      <c r="M33" s="1257"/>
      <c r="N33" s="1257"/>
      <c r="O33" s="1257"/>
      <c r="P33" s="1257"/>
      <c r="Q33" s="1257"/>
      <c r="R33" s="730"/>
    </row>
    <row r="34" spans="1:18" ht="15.95" customHeight="1" x14ac:dyDescent="0.4">
      <c r="A34" s="732"/>
      <c r="B34" s="1257"/>
      <c r="C34" s="1257"/>
      <c r="D34" s="1257"/>
      <c r="E34" s="1257"/>
      <c r="F34" s="1257"/>
      <c r="G34" s="1257"/>
      <c r="H34" s="1257"/>
      <c r="I34" s="1257"/>
      <c r="J34" s="1257"/>
      <c r="K34" s="1257"/>
      <c r="L34" s="1257"/>
      <c r="M34" s="1257"/>
      <c r="N34" s="1257"/>
      <c r="O34" s="1257"/>
      <c r="P34" s="1257"/>
      <c r="Q34" s="1257"/>
      <c r="R34" s="730"/>
    </row>
    <row r="35" spans="1:18" ht="15.95" customHeight="1" x14ac:dyDescent="0.4">
      <c r="A35" s="728"/>
      <c r="B35" s="1257"/>
      <c r="C35" s="1257"/>
      <c r="D35" s="1257"/>
      <c r="E35" s="1257"/>
      <c r="F35" s="1257"/>
      <c r="G35" s="1257"/>
      <c r="H35" s="1257"/>
      <c r="I35" s="1257"/>
      <c r="J35" s="1257"/>
      <c r="K35" s="1257"/>
      <c r="L35" s="1257"/>
      <c r="M35" s="1257"/>
      <c r="N35" s="1257"/>
      <c r="O35" s="1257"/>
      <c r="P35" s="1257"/>
      <c r="Q35" s="1257"/>
      <c r="R35" s="730"/>
    </row>
    <row r="36" spans="1:18" x14ac:dyDescent="0.4">
      <c r="A36" s="733"/>
      <c r="B36" s="734"/>
      <c r="C36" s="734"/>
      <c r="D36" s="735"/>
      <c r="E36" s="735"/>
      <c r="F36" s="735"/>
      <c r="G36" s="735"/>
      <c r="H36" s="735"/>
      <c r="I36" s="735"/>
      <c r="J36" s="735"/>
      <c r="K36" s="735"/>
      <c r="L36" s="735"/>
      <c r="M36" s="735"/>
      <c r="N36" s="735"/>
      <c r="O36" s="735"/>
      <c r="P36" s="734"/>
      <c r="Q36" s="736"/>
      <c r="R36" s="737"/>
    </row>
    <row r="37" spans="1:18" ht="18.2" customHeight="1" x14ac:dyDescent="0.4">
      <c r="D37" s="725"/>
      <c r="E37" s="725"/>
      <c r="F37" s="725"/>
      <c r="G37" s="725"/>
      <c r="H37" s="725"/>
      <c r="I37" s="725"/>
      <c r="J37" s="725"/>
      <c r="K37" s="725"/>
      <c r="L37" s="725"/>
      <c r="M37" s="725"/>
      <c r="N37" s="725"/>
      <c r="O37" s="725"/>
      <c r="Q37" s="726"/>
    </row>
    <row r="38" spans="1:18" s="686" customFormat="1" ht="18.2" customHeight="1" x14ac:dyDescent="0.4">
      <c r="A38" s="686" t="s">
        <v>1228</v>
      </c>
      <c r="Q38" s="702"/>
      <c r="R38" s="702"/>
    </row>
    <row r="39" spans="1:18" s="686" customFormat="1" ht="18.2" customHeight="1" x14ac:dyDescent="0.4">
      <c r="A39" s="738"/>
      <c r="B39" s="698"/>
      <c r="C39" s="698"/>
      <c r="D39" s="698"/>
      <c r="E39" s="698"/>
      <c r="F39" s="698"/>
      <c r="G39" s="698"/>
      <c r="H39" s="698"/>
      <c r="I39" s="698"/>
      <c r="J39" s="698"/>
      <c r="K39" s="698"/>
      <c r="L39" s="698"/>
      <c r="M39" s="698"/>
      <c r="N39" s="698"/>
      <c r="O39" s="698"/>
      <c r="P39" s="698"/>
      <c r="Q39" s="698"/>
      <c r="R39" s="699"/>
    </row>
    <row r="40" spans="1:18" s="686" customFormat="1" ht="18.2" customHeight="1" x14ac:dyDescent="0.4">
      <c r="A40" s="739"/>
      <c r="B40" s="686" t="s">
        <v>1229</v>
      </c>
      <c r="R40" s="709"/>
    </row>
    <row r="41" spans="1:18" s="686" customFormat="1" ht="18.2" customHeight="1" x14ac:dyDescent="0.4">
      <c r="A41" s="739"/>
      <c r="N41" s="686" t="s">
        <v>1230</v>
      </c>
      <c r="R41" s="709"/>
    </row>
    <row r="42" spans="1:18" s="686" customFormat="1" ht="18.2" customHeight="1" x14ac:dyDescent="0.4">
      <c r="A42" s="739"/>
      <c r="B42" s="1248" t="s">
        <v>1231</v>
      </c>
      <c r="C42" s="1249"/>
      <c r="D42" s="1249"/>
      <c r="E42" s="1249"/>
      <c r="F42" s="1249"/>
      <c r="G42" s="1249"/>
      <c r="H42" s="1249"/>
      <c r="I42" s="1249"/>
      <c r="J42" s="1249"/>
      <c r="K42" s="1249"/>
      <c r="L42" s="1249"/>
      <c r="M42" s="1254"/>
      <c r="N42" s="1248"/>
      <c r="O42" s="1249"/>
      <c r="P42" s="1254" t="s">
        <v>826</v>
      </c>
      <c r="Q42" s="1250" t="s">
        <v>1220</v>
      </c>
      <c r="R42" s="1255" t="s">
        <v>977</v>
      </c>
    </row>
    <row r="43" spans="1:18" s="686" customFormat="1" ht="18.2" customHeight="1" x14ac:dyDescent="0.4">
      <c r="A43" s="739"/>
      <c r="B43" s="1252"/>
      <c r="C43" s="1253"/>
      <c r="D43" s="1253"/>
      <c r="E43" s="1253"/>
      <c r="F43" s="1253"/>
      <c r="G43" s="1253"/>
      <c r="H43" s="1253"/>
      <c r="I43" s="1253"/>
      <c r="J43" s="1253"/>
      <c r="K43" s="1253"/>
      <c r="L43" s="1253"/>
      <c r="M43" s="1256"/>
      <c r="N43" s="1252"/>
      <c r="O43" s="1253"/>
      <c r="P43" s="1256"/>
      <c r="Q43" s="1250"/>
      <c r="R43" s="1255"/>
    </row>
    <row r="44" spans="1:18" s="686" customFormat="1" ht="18.2" customHeight="1" x14ac:dyDescent="0.4">
      <c r="A44" s="739"/>
      <c r="R44" s="709"/>
    </row>
    <row r="45" spans="1:18" s="686" customFormat="1" ht="18.2" customHeight="1" x14ac:dyDescent="0.4">
      <c r="A45" s="739"/>
      <c r="R45" s="709"/>
    </row>
    <row r="46" spans="1:18" s="686" customFormat="1" ht="18.2" customHeight="1" x14ac:dyDescent="0.4">
      <c r="A46" s="739"/>
      <c r="B46" s="1239" t="s">
        <v>1232</v>
      </c>
      <c r="C46" s="1240"/>
      <c r="D46" s="1240"/>
      <c r="E46" s="1240"/>
      <c r="F46" s="1240"/>
      <c r="G46" s="1240"/>
      <c r="H46" s="1240"/>
      <c r="I46" s="1240"/>
      <c r="J46" s="1240"/>
      <c r="K46" s="1240"/>
      <c r="L46" s="1240"/>
      <c r="M46" s="1241"/>
      <c r="N46" s="1248"/>
      <c r="O46" s="1249"/>
      <c r="P46" s="1254" t="s">
        <v>826</v>
      </c>
      <c r="Q46" s="1250" t="s">
        <v>1220</v>
      </c>
      <c r="R46" s="1255" t="s">
        <v>979</v>
      </c>
    </row>
    <row r="47" spans="1:18" s="686" customFormat="1" ht="18.2" customHeight="1" x14ac:dyDescent="0.4">
      <c r="A47" s="739"/>
      <c r="B47" s="1242"/>
      <c r="C47" s="1243"/>
      <c r="D47" s="1243"/>
      <c r="E47" s="1243"/>
      <c r="F47" s="1243"/>
      <c r="G47" s="1243"/>
      <c r="H47" s="1243"/>
      <c r="I47" s="1243"/>
      <c r="J47" s="1243"/>
      <c r="K47" s="1243"/>
      <c r="L47" s="1243"/>
      <c r="M47" s="1244"/>
      <c r="N47" s="1250"/>
      <c r="O47" s="1251"/>
      <c r="P47" s="1255"/>
      <c r="Q47" s="1250"/>
      <c r="R47" s="1255"/>
    </row>
    <row r="48" spans="1:18" s="686" customFormat="1" ht="18.2" customHeight="1" x14ac:dyDescent="0.4">
      <c r="A48" s="739"/>
      <c r="B48" s="1245"/>
      <c r="C48" s="1246"/>
      <c r="D48" s="1246"/>
      <c r="E48" s="1246"/>
      <c r="F48" s="1246"/>
      <c r="G48" s="1246"/>
      <c r="H48" s="1246"/>
      <c r="I48" s="1246"/>
      <c r="J48" s="1246"/>
      <c r="K48" s="1246"/>
      <c r="L48" s="1246"/>
      <c r="M48" s="1247"/>
      <c r="N48" s="1252"/>
      <c r="O48" s="1253"/>
      <c r="P48" s="1256"/>
      <c r="Q48" s="1250"/>
      <c r="R48" s="1255"/>
    </row>
    <row r="49" spans="1:18" s="686" customFormat="1" ht="18.2" customHeight="1" x14ac:dyDescent="0.4">
      <c r="A49" s="739"/>
      <c r="R49" s="709"/>
    </row>
    <row r="50" spans="1:18" s="686" customFormat="1" ht="18.2" customHeight="1" x14ac:dyDescent="0.4">
      <c r="A50" s="739"/>
      <c r="H50" s="1251" t="s">
        <v>1233</v>
      </c>
      <c r="I50" s="1251"/>
      <c r="J50" s="1251"/>
      <c r="K50" s="1251"/>
      <c r="L50" s="1251"/>
      <c r="M50" s="1251"/>
      <c r="N50" s="1251"/>
      <c r="O50" s="1251"/>
      <c r="P50" s="1251"/>
      <c r="Q50" s="1251"/>
      <c r="R50" s="1255"/>
    </row>
    <row r="51" spans="1:18" s="686" customFormat="1" ht="23.25" customHeight="1" x14ac:dyDescent="0.4">
      <c r="A51" s="739"/>
      <c r="B51" s="1237" t="s">
        <v>1234</v>
      </c>
      <c r="C51" s="1237"/>
      <c r="D51" s="1237"/>
      <c r="E51" s="1237"/>
      <c r="F51" s="1237"/>
      <c r="G51" s="1237"/>
      <c r="H51" s="1237"/>
      <c r="I51" s="1237"/>
      <c r="J51" s="1237"/>
      <c r="K51" s="1237"/>
      <c r="L51" s="1237"/>
      <c r="M51" s="1237"/>
      <c r="N51" s="1237"/>
      <c r="O51" s="1237"/>
      <c r="P51" s="1237"/>
      <c r="Q51" s="1237"/>
      <c r="R51" s="740"/>
    </row>
    <row r="52" spans="1:18" ht="23.25" customHeight="1" x14ac:dyDescent="0.4">
      <c r="A52" s="733"/>
      <c r="B52" s="1238"/>
      <c r="C52" s="1238"/>
      <c r="D52" s="1238"/>
      <c r="E52" s="1238"/>
      <c r="F52" s="1238"/>
      <c r="G52" s="1238"/>
      <c r="H52" s="1238"/>
      <c r="I52" s="1238"/>
      <c r="J52" s="1238"/>
      <c r="K52" s="1238"/>
      <c r="L52" s="1238"/>
      <c r="M52" s="1238"/>
      <c r="N52" s="1238"/>
      <c r="O52" s="1238"/>
      <c r="P52" s="1238"/>
      <c r="Q52" s="1238"/>
      <c r="R52" s="737"/>
    </row>
    <row r="53" spans="1:18" ht="18.2" customHeight="1" x14ac:dyDescent="0.4">
      <c r="Q53" s="741"/>
      <c r="R53" s="695"/>
    </row>
    <row r="54" spans="1:18" ht="13.5" x14ac:dyDescent="0.4">
      <c r="A54" s="742"/>
      <c r="B54" s="742"/>
      <c r="C54" s="742"/>
      <c r="D54" s="742"/>
      <c r="E54" s="742"/>
      <c r="F54" s="742"/>
      <c r="G54" s="742"/>
      <c r="H54" s="742"/>
      <c r="I54" s="742"/>
      <c r="J54" s="742"/>
      <c r="K54" s="742"/>
      <c r="L54" s="742"/>
      <c r="M54" s="742"/>
      <c r="N54" s="742"/>
      <c r="O54" s="742"/>
      <c r="P54" s="742"/>
      <c r="Q54" s="742"/>
      <c r="R54" s="742"/>
    </row>
    <row r="55" spans="1:18" ht="13.5" x14ac:dyDescent="0.4">
      <c r="A55" s="742"/>
      <c r="B55" s="742"/>
      <c r="C55" s="742"/>
      <c r="D55" s="742"/>
      <c r="E55" s="742"/>
      <c r="F55" s="742"/>
      <c r="G55" s="742"/>
      <c r="H55" s="742"/>
      <c r="I55" s="742"/>
      <c r="J55" s="742"/>
      <c r="K55" s="742"/>
      <c r="L55" s="742"/>
      <c r="M55" s="742"/>
      <c r="N55" s="742"/>
      <c r="O55" s="742"/>
      <c r="P55" s="742"/>
      <c r="Q55" s="742"/>
      <c r="R55" s="742"/>
    </row>
    <row r="56" spans="1:18" ht="13.5" x14ac:dyDescent="0.4">
      <c r="A56" s="742"/>
      <c r="B56" s="742"/>
      <c r="C56" s="742"/>
      <c r="D56" s="742"/>
      <c r="E56" s="742"/>
      <c r="F56" s="742"/>
      <c r="G56" s="742"/>
      <c r="H56" s="742"/>
      <c r="I56" s="742"/>
      <c r="J56" s="742"/>
      <c r="K56" s="742"/>
      <c r="L56" s="742"/>
      <c r="M56" s="742"/>
      <c r="N56" s="742"/>
      <c r="O56" s="742"/>
      <c r="P56" s="742"/>
      <c r="Q56" s="742"/>
      <c r="R56" s="742"/>
    </row>
    <row r="57" spans="1:18" ht="13.5" x14ac:dyDescent="0.4">
      <c r="A57" s="742"/>
      <c r="B57" s="742"/>
      <c r="C57" s="742"/>
      <c r="D57" s="742"/>
      <c r="E57" s="742"/>
      <c r="F57" s="742"/>
      <c r="G57" s="742"/>
      <c r="H57" s="742"/>
      <c r="I57" s="742"/>
      <c r="J57" s="742"/>
      <c r="K57" s="742"/>
      <c r="L57" s="742"/>
      <c r="M57" s="742"/>
      <c r="N57" s="742"/>
      <c r="O57" s="742"/>
      <c r="P57" s="742"/>
      <c r="Q57" s="742"/>
      <c r="R57" s="742"/>
    </row>
    <row r="58" spans="1:18" ht="13.5" x14ac:dyDescent="0.4">
      <c r="A58" s="742"/>
      <c r="B58" s="742"/>
      <c r="C58" s="742"/>
      <c r="D58" s="742"/>
      <c r="E58" s="742"/>
      <c r="F58" s="742"/>
      <c r="G58" s="742"/>
      <c r="H58" s="742"/>
      <c r="I58" s="742"/>
      <c r="J58" s="742"/>
      <c r="K58" s="742"/>
      <c r="L58" s="742"/>
      <c r="M58" s="742"/>
      <c r="N58" s="742"/>
      <c r="O58" s="742"/>
      <c r="P58" s="742"/>
      <c r="Q58" s="742"/>
      <c r="R58" s="742"/>
    </row>
  </sheetData>
  <mergeCells count="49">
    <mergeCell ref="A2:R2"/>
    <mergeCell ref="A4:D4"/>
    <mergeCell ref="E4:P4"/>
    <mergeCell ref="A5:D6"/>
    <mergeCell ref="B11:C13"/>
    <mergeCell ref="D11:F13"/>
    <mergeCell ref="G11:I13"/>
    <mergeCell ref="J11:L13"/>
    <mergeCell ref="M11:O13"/>
    <mergeCell ref="Q11:R16"/>
    <mergeCell ref="D14:F14"/>
    <mergeCell ref="G14:I14"/>
    <mergeCell ref="J14:K14"/>
    <mergeCell ref="M14:N16"/>
    <mergeCell ref="D15:F15"/>
    <mergeCell ref="G15:I15"/>
    <mergeCell ref="J15:K15"/>
    <mergeCell ref="D16:F16"/>
    <mergeCell ref="G16:I16"/>
    <mergeCell ref="J16:K16"/>
    <mergeCell ref="Q21:R26"/>
    <mergeCell ref="D24:F24"/>
    <mergeCell ref="G24:I24"/>
    <mergeCell ref="J24:K24"/>
    <mergeCell ref="M24:N26"/>
    <mergeCell ref="D25:F25"/>
    <mergeCell ref="G25:I25"/>
    <mergeCell ref="J25:K25"/>
    <mergeCell ref="D26:F26"/>
    <mergeCell ref="G26:I26"/>
    <mergeCell ref="J26:K26"/>
    <mergeCell ref="B21:C23"/>
    <mergeCell ref="D21:F23"/>
    <mergeCell ref="G21:I23"/>
    <mergeCell ref="J21:L23"/>
    <mergeCell ref="M21:O23"/>
    <mergeCell ref="R46:R48"/>
    <mergeCell ref="H50:R50"/>
    <mergeCell ref="B33:Q35"/>
    <mergeCell ref="B42:M43"/>
    <mergeCell ref="N42:O43"/>
    <mergeCell ref="P42:P43"/>
    <mergeCell ref="Q42:Q43"/>
    <mergeCell ref="R42:R43"/>
    <mergeCell ref="B51:Q52"/>
    <mergeCell ref="B46:M48"/>
    <mergeCell ref="N46:O48"/>
    <mergeCell ref="P46:P48"/>
    <mergeCell ref="Q46:Q48"/>
  </mergeCells>
  <phoneticPr fontId="2"/>
  <pageMargins left="0.7" right="0.7" top="0.75" bottom="0.75" header="0.3" footer="0.3"/>
  <pageSetup paperSize="9" scale="82" orientation="portrait" r:id="rId1"/>
  <rowBreaks count="1" manualBreakCount="1">
    <brk id="5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51"/>
  </sheetPr>
  <dimension ref="A1:Y51"/>
  <sheetViews>
    <sheetView view="pageBreakPreview" zoomScale="60" zoomScaleNormal="100" workbookViewId="0"/>
  </sheetViews>
  <sheetFormatPr defaultRowHeight="13.5" x14ac:dyDescent="0.4"/>
  <cols>
    <col min="1" max="28" width="3.625" style="683" customWidth="1"/>
    <col min="29" max="16384" width="9" style="683"/>
  </cols>
  <sheetData>
    <row r="1" spans="1:25" s="743" customFormat="1" x14ac:dyDescent="0.4">
      <c r="Y1" s="744"/>
    </row>
    <row r="2" spans="1:25" s="743" customFormat="1" x14ac:dyDescent="0.4">
      <c r="Y2" s="745"/>
    </row>
    <row r="3" spans="1:25" s="743" customFormat="1" ht="23.25" customHeight="1" x14ac:dyDescent="0.4">
      <c r="A3" s="1296" t="s">
        <v>718</v>
      </c>
      <c r="B3" s="1297"/>
      <c r="C3" s="1297"/>
      <c r="D3" s="1297"/>
      <c r="E3" s="1223"/>
      <c r="F3" s="1224"/>
      <c r="G3" s="1224"/>
      <c r="H3" s="1224"/>
      <c r="I3" s="1224"/>
      <c r="J3" s="1224"/>
      <c r="K3" s="1225"/>
      <c r="L3" s="683"/>
      <c r="M3" s="1296" t="s">
        <v>715</v>
      </c>
      <c r="N3" s="1297"/>
      <c r="O3" s="1297"/>
      <c r="P3" s="1297"/>
      <c r="Q3" s="1298"/>
      <c r="R3" s="1299"/>
      <c r="S3" s="1300"/>
      <c r="T3" s="1300"/>
      <c r="U3" s="1300"/>
      <c r="V3" s="1300"/>
      <c r="W3" s="1300"/>
      <c r="X3" s="1300"/>
      <c r="Y3" s="1301"/>
    </row>
    <row r="4" spans="1:25" s="743" customFormat="1" x14ac:dyDescent="0.4"/>
    <row r="6" spans="1:25" x14ac:dyDescent="0.4">
      <c r="A6" s="1227" t="s">
        <v>1235</v>
      </c>
      <c r="B6" s="1227"/>
      <c r="C6" s="1227"/>
      <c r="D6" s="1227"/>
      <c r="E6" s="1227"/>
      <c r="F6" s="1227"/>
      <c r="G6" s="1227"/>
      <c r="H6" s="1227"/>
      <c r="I6" s="1227"/>
      <c r="J6" s="1227"/>
      <c r="K6" s="1227"/>
      <c r="L6" s="1227"/>
      <c r="M6" s="1227"/>
      <c r="N6" s="1227"/>
      <c r="O6" s="1227"/>
      <c r="P6" s="1227"/>
      <c r="Q6" s="1227"/>
      <c r="R6" s="1227"/>
      <c r="S6" s="1227"/>
      <c r="T6" s="1227"/>
      <c r="U6" s="1227"/>
      <c r="V6" s="1227"/>
      <c r="W6" s="1227"/>
      <c r="X6" s="1227"/>
      <c r="Y6" s="1227"/>
    </row>
    <row r="8" spans="1:25" x14ac:dyDescent="0.4">
      <c r="A8" s="683" t="s">
        <v>1236</v>
      </c>
    </row>
    <row r="9" spans="1:25" ht="7.5" customHeight="1" x14ac:dyDescent="0.4"/>
    <row r="10" spans="1:25" ht="18" customHeight="1" x14ac:dyDescent="0.4">
      <c r="B10" s="1289" t="s">
        <v>1237</v>
      </c>
      <c r="C10" s="1289"/>
      <c r="D10" s="1289"/>
      <c r="E10" s="1289"/>
      <c r="F10" s="1289"/>
      <c r="G10" s="1289"/>
      <c r="H10" s="1289"/>
      <c r="I10" s="1289"/>
      <c r="J10" s="1289"/>
      <c r="K10" s="1289"/>
      <c r="L10" s="1289"/>
      <c r="M10" s="1289" t="s">
        <v>1238</v>
      </c>
      <c r="N10" s="1289"/>
      <c r="O10" s="1289"/>
      <c r="P10" s="1289"/>
      <c r="Q10" s="1289"/>
      <c r="R10" s="1223" t="s">
        <v>1239</v>
      </c>
      <c r="S10" s="1224"/>
      <c r="T10" s="1224"/>
      <c r="U10" s="1224"/>
      <c r="V10" s="1224"/>
      <c r="W10" s="1224"/>
      <c r="X10" s="1224"/>
      <c r="Y10" s="1225"/>
    </row>
    <row r="11" spans="1:25" ht="18" customHeight="1" x14ac:dyDescent="0.4">
      <c r="B11" s="1295" t="s">
        <v>1240</v>
      </c>
      <c r="C11" s="1295"/>
      <c r="D11" s="1295"/>
      <c r="E11" s="1295"/>
      <c r="F11" s="1295"/>
      <c r="G11" s="1295"/>
      <c r="H11" s="1295"/>
      <c r="I11" s="1295"/>
      <c r="J11" s="1295"/>
      <c r="K11" s="1295"/>
      <c r="L11" s="1295"/>
      <c r="M11" s="1289"/>
      <c r="N11" s="1289"/>
      <c r="O11" s="1289"/>
      <c r="P11" s="1289"/>
      <c r="Q11" s="1289"/>
      <c r="R11" s="1223"/>
      <c r="S11" s="1224"/>
      <c r="T11" s="1224"/>
      <c r="U11" s="1224"/>
      <c r="V11" s="1224"/>
      <c r="W11" s="1224"/>
      <c r="X11" s="1224"/>
      <c r="Y11" s="1225"/>
    </row>
    <row r="12" spans="1:25" ht="18" customHeight="1" x14ac:dyDescent="0.4">
      <c r="B12" s="1295" t="s">
        <v>1241</v>
      </c>
      <c r="C12" s="1295"/>
      <c r="D12" s="1295"/>
      <c r="E12" s="1295"/>
      <c r="F12" s="1295"/>
      <c r="G12" s="1295"/>
      <c r="H12" s="1295"/>
      <c r="I12" s="1295"/>
      <c r="J12" s="1295"/>
      <c r="K12" s="1295"/>
      <c r="L12" s="1295"/>
      <c r="M12" s="1289"/>
      <c r="N12" s="1289"/>
      <c r="O12" s="1289"/>
      <c r="P12" s="1289"/>
      <c r="Q12" s="1289"/>
      <c r="R12" s="1223"/>
      <c r="S12" s="1224"/>
      <c r="T12" s="1224"/>
      <c r="U12" s="1224"/>
      <c r="V12" s="1224"/>
      <c r="W12" s="1224"/>
      <c r="X12" s="1224"/>
      <c r="Y12" s="1225"/>
    </row>
    <row r="13" spans="1:25" ht="18" customHeight="1" x14ac:dyDescent="0.4">
      <c r="B13" s="1295" t="s">
        <v>1242</v>
      </c>
      <c r="C13" s="1295"/>
      <c r="D13" s="1295"/>
      <c r="E13" s="1295"/>
      <c r="F13" s="1295"/>
      <c r="G13" s="1295"/>
      <c r="H13" s="1295"/>
      <c r="I13" s="1295"/>
      <c r="J13" s="1295"/>
      <c r="K13" s="1295"/>
      <c r="L13" s="1295"/>
      <c r="M13" s="1289"/>
      <c r="N13" s="1289"/>
      <c r="O13" s="1289"/>
      <c r="P13" s="1289"/>
      <c r="Q13" s="1289"/>
      <c r="R13" s="1223"/>
      <c r="S13" s="1224"/>
      <c r="T13" s="1224"/>
      <c r="U13" s="1224"/>
      <c r="V13" s="1224"/>
      <c r="W13" s="1224"/>
      <c r="X13" s="1224"/>
      <c r="Y13" s="1225"/>
    </row>
    <row r="14" spans="1:25" ht="18" customHeight="1" x14ac:dyDescent="0.4">
      <c r="B14" s="1295" t="s">
        <v>1243</v>
      </c>
      <c r="C14" s="1295"/>
      <c r="D14" s="1295"/>
      <c r="E14" s="1295"/>
      <c r="F14" s="1295"/>
      <c r="G14" s="1295"/>
      <c r="H14" s="1295"/>
      <c r="I14" s="1295"/>
      <c r="J14" s="1295"/>
      <c r="K14" s="1295"/>
      <c r="L14" s="1295"/>
      <c r="M14" s="1289"/>
      <c r="N14" s="1289"/>
      <c r="O14" s="1289"/>
      <c r="P14" s="1289"/>
      <c r="Q14" s="1289"/>
      <c r="R14" s="1223"/>
      <c r="S14" s="1224"/>
      <c r="T14" s="1224"/>
      <c r="U14" s="1224"/>
      <c r="V14" s="1224"/>
      <c r="W14" s="1224"/>
      <c r="X14" s="1224"/>
      <c r="Y14" s="1225"/>
    </row>
    <row r="15" spans="1:25" ht="18" customHeight="1" x14ac:dyDescent="0.4">
      <c r="B15" s="1295" t="s">
        <v>1244</v>
      </c>
      <c r="C15" s="1295"/>
      <c r="D15" s="1295"/>
      <c r="E15" s="1295"/>
      <c r="F15" s="1295"/>
      <c r="G15" s="1295"/>
      <c r="H15" s="1295"/>
      <c r="I15" s="1295"/>
      <c r="J15" s="1295"/>
      <c r="K15" s="1295"/>
      <c r="L15" s="1295"/>
      <c r="M15" s="1289"/>
      <c r="N15" s="1289"/>
      <c r="O15" s="1289"/>
      <c r="P15" s="1289"/>
      <c r="Q15" s="1289"/>
      <c r="R15" s="1223"/>
      <c r="S15" s="1224"/>
      <c r="T15" s="1224"/>
      <c r="U15" s="1224"/>
      <c r="V15" s="1224"/>
      <c r="W15" s="1224"/>
      <c r="X15" s="1224"/>
      <c r="Y15" s="1225"/>
    </row>
    <row r="16" spans="1:25" ht="18" customHeight="1" x14ac:dyDescent="0.4">
      <c r="B16" s="1295" t="s">
        <v>1245</v>
      </c>
      <c r="C16" s="1295"/>
      <c r="D16" s="1295"/>
      <c r="E16" s="1295"/>
      <c r="F16" s="1295"/>
      <c r="G16" s="1295"/>
      <c r="H16" s="1295"/>
      <c r="I16" s="1295"/>
      <c r="J16" s="1295"/>
      <c r="K16" s="1295"/>
      <c r="L16" s="1295"/>
      <c r="M16" s="1289"/>
      <c r="N16" s="1289"/>
      <c r="O16" s="1289"/>
      <c r="P16" s="1289"/>
      <c r="Q16" s="1289"/>
      <c r="R16" s="1223"/>
      <c r="S16" s="1224"/>
      <c r="T16" s="1224"/>
      <c r="U16" s="1224"/>
      <c r="V16" s="1224"/>
      <c r="W16" s="1224"/>
      <c r="X16" s="1224"/>
      <c r="Y16" s="1225"/>
    </row>
    <row r="17" spans="1:25" ht="18" customHeight="1" x14ac:dyDescent="0.4">
      <c r="B17" s="1295" t="s">
        <v>1246</v>
      </c>
      <c r="C17" s="1295"/>
      <c r="D17" s="1295"/>
      <c r="E17" s="1295"/>
      <c r="F17" s="1295"/>
      <c r="G17" s="1295"/>
      <c r="H17" s="1295"/>
      <c r="I17" s="1295"/>
      <c r="J17" s="1295"/>
      <c r="K17" s="1295"/>
      <c r="L17" s="1295"/>
      <c r="M17" s="1289"/>
      <c r="N17" s="1289"/>
      <c r="O17" s="1289"/>
      <c r="P17" s="1289"/>
      <c r="Q17" s="1289"/>
      <c r="R17" s="1223"/>
      <c r="S17" s="1224"/>
      <c r="T17" s="1224"/>
      <c r="U17" s="1224"/>
      <c r="V17" s="1224"/>
      <c r="W17" s="1224"/>
      <c r="X17" s="1224"/>
      <c r="Y17" s="1225"/>
    </row>
    <row r="18" spans="1:25" ht="18" customHeight="1" x14ac:dyDescent="0.4">
      <c r="B18" s="1295" t="s">
        <v>1247</v>
      </c>
      <c r="C18" s="1295"/>
      <c r="D18" s="1295"/>
      <c r="E18" s="1295"/>
      <c r="F18" s="1295"/>
      <c r="G18" s="1295"/>
      <c r="H18" s="1295"/>
      <c r="I18" s="1295"/>
      <c r="J18" s="1295"/>
      <c r="K18" s="1295"/>
      <c r="L18" s="1295"/>
      <c r="M18" s="1289"/>
      <c r="N18" s="1289"/>
      <c r="O18" s="1289"/>
      <c r="P18" s="1289"/>
      <c r="Q18" s="1289"/>
      <c r="R18" s="1223"/>
      <c r="S18" s="1224"/>
      <c r="T18" s="1224"/>
      <c r="U18" s="1224"/>
      <c r="V18" s="1224"/>
      <c r="W18" s="1224"/>
      <c r="X18" s="1224"/>
      <c r="Y18" s="1225"/>
    </row>
    <row r="19" spans="1:25" ht="18" customHeight="1" x14ac:dyDescent="0.4">
      <c r="B19" s="1290" t="s">
        <v>1248</v>
      </c>
      <c r="C19" s="1291"/>
      <c r="D19" s="1291"/>
      <c r="E19" s="1291"/>
      <c r="F19" s="1291"/>
      <c r="G19" s="1291"/>
      <c r="H19" s="1291"/>
      <c r="I19" s="1291"/>
      <c r="J19" s="1291"/>
      <c r="K19" s="1291"/>
      <c r="L19" s="1292"/>
      <c r="M19" s="1223"/>
      <c r="N19" s="1293"/>
      <c r="O19" s="1293"/>
      <c r="P19" s="1293"/>
      <c r="Q19" s="1294"/>
      <c r="R19" s="1223"/>
      <c r="S19" s="1293"/>
      <c r="T19" s="1293"/>
      <c r="U19" s="1293"/>
      <c r="V19" s="1293"/>
      <c r="W19" s="1293"/>
      <c r="X19" s="1293"/>
      <c r="Y19" s="1294"/>
    </row>
    <row r="20" spans="1:25" ht="18" customHeight="1" x14ac:dyDescent="0.4">
      <c r="B20" s="1295" t="s">
        <v>1249</v>
      </c>
      <c r="C20" s="1295"/>
      <c r="D20" s="1295"/>
      <c r="E20" s="1295"/>
      <c r="F20" s="1295"/>
      <c r="G20" s="1295"/>
      <c r="H20" s="1295"/>
      <c r="I20" s="1295"/>
      <c r="J20" s="1295"/>
      <c r="K20" s="1295"/>
      <c r="L20" s="1295"/>
      <c r="M20" s="1289"/>
      <c r="N20" s="1289"/>
      <c r="O20" s="1289"/>
      <c r="P20" s="1289"/>
      <c r="Q20" s="1289"/>
      <c r="R20" s="1223"/>
      <c r="S20" s="1224"/>
      <c r="T20" s="1224"/>
      <c r="U20" s="1224"/>
      <c r="V20" s="1224"/>
      <c r="W20" s="1224"/>
      <c r="X20" s="1224"/>
      <c r="Y20" s="1225"/>
    </row>
    <row r="21" spans="1:25" ht="18" customHeight="1" x14ac:dyDescent="0.4">
      <c r="B21" s="1295" t="s">
        <v>1250</v>
      </c>
      <c r="C21" s="1295"/>
      <c r="D21" s="1295"/>
      <c r="E21" s="1295"/>
      <c r="F21" s="1295"/>
      <c r="G21" s="1295"/>
      <c r="H21" s="1295"/>
      <c r="I21" s="1295"/>
      <c r="J21" s="1295"/>
      <c r="K21" s="1295"/>
      <c r="L21" s="1295"/>
      <c r="M21" s="1289"/>
      <c r="N21" s="1289"/>
      <c r="O21" s="1289"/>
      <c r="P21" s="1289"/>
      <c r="Q21" s="1289"/>
      <c r="R21" s="1223"/>
      <c r="S21" s="1224"/>
      <c r="T21" s="1224"/>
      <c r="U21" s="1224"/>
      <c r="V21" s="1224"/>
      <c r="W21" s="1224"/>
      <c r="X21" s="1224"/>
      <c r="Y21" s="1225"/>
    </row>
    <row r="22" spans="1:25" ht="18" customHeight="1" x14ac:dyDescent="0.4">
      <c r="B22" s="1295" t="s">
        <v>1251</v>
      </c>
      <c r="C22" s="1295"/>
      <c r="D22" s="1295"/>
      <c r="E22" s="1295"/>
      <c r="F22" s="1295"/>
      <c r="G22" s="1295"/>
      <c r="H22" s="1295"/>
      <c r="I22" s="1295"/>
      <c r="J22" s="1295"/>
      <c r="K22" s="1295"/>
      <c r="L22" s="1295"/>
      <c r="M22" s="1289"/>
      <c r="N22" s="1289"/>
      <c r="O22" s="1289"/>
      <c r="P22" s="1289"/>
      <c r="Q22" s="1289"/>
      <c r="R22" s="1223"/>
      <c r="S22" s="1224"/>
      <c r="T22" s="1224"/>
      <c r="U22" s="1224"/>
      <c r="V22" s="1224"/>
      <c r="W22" s="1224"/>
      <c r="X22" s="1224"/>
      <c r="Y22" s="1225"/>
    </row>
    <row r="23" spans="1:25" ht="18" customHeight="1" x14ac:dyDescent="0.4">
      <c r="B23" s="1295" t="s">
        <v>1252</v>
      </c>
      <c r="C23" s="1295"/>
      <c r="D23" s="1295"/>
      <c r="E23" s="1295"/>
      <c r="F23" s="1295"/>
      <c r="G23" s="1295"/>
      <c r="H23" s="1295"/>
      <c r="I23" s="1295"/>
      <c r="J23" s="1295"/>
      <c r="K23" s="1295"/>
      <c r="L23" s="1295"/>
      <c r="M23" s="1289"/>
      <c r="N23" s="1289"/>
      <c r="O23" s="1289"/>
      <c r="P23" s="1289"/>
      <c r="Q23" s="1289"/>
      <c r="R23" s="1223"/>
      <c r="S23" s="1224"/>
      <c r="T23" s="1224"/>
      <c r="U23" s="1224"/>
      <c r="V23" s="1224"/>
      <c r="W23" s="1224"/>
      <c r="X23" s="1224"/>
      <c r="Y23" s="1225"/>
    </row>
    <row r="25" spans="1:25" ht="13.5" customHeight="1" x14ac:dyDescent="0.4">
      <c r="B25" s="1283" t="s">
        <v>1253</v>
      </c>
      <c r="C25" s="1284"/>
      <c r="D25" s="1284"/>
      <c r="E25" s="1284"/>
      <c r="F25" s="1284"/>
      <c r="G25" s="1284"/>
      <c r="H25" s="1284"/>
      <c r="I25" s="1284"/>
      <c r="J25" s="1284"/>
      <c r="K25" s="1284"/>
      <c r="L25" s="1284"/>
      <c r="M25" s="1284"/>
      <c r="N25" s="1284"/>
      <c r="O25" s="1284"/>
      <c r="P25" s="1284"/>
      <c r="Q25" s="1284"/>
      <c r="R25" s="1284"/>
      <c r="S25" s="1284"/>
      <c r="T25" s="1284"/>
      <c r="U25" s="1289" t="s">
        <v>1254</v>
      </c>
      <c r="V25" s="1289"/>
      <c r="W25" s="1289"/>
      <c r="X25" s="1289"/>
      <c r="Y25" s="1289"/>
    </row>
    <row r="26" spans="1:25" x14ac:dyDescent="0.4">
      <c r="B26" s="1285"/>
      <c r="C26" s="1286"/>
      <c r="D26" s="1286"/>
      <c r="E26" s="1286"/>
      <c r="F26" s="1286"/>
      <c r="G26" s="1286"/>
      <c r="H26" s="1286"/>
      <c r="I26" s="1286"/>
      <c r="J26" s="1286"/>
      <c r="K26" s="1286"/>
      <c r="L26" s="1286"/>
      <c r="M26" s="1286"/>
      <c r="N26" s="1286"/>
      <c r="O26" s="1286"/>
      <c r="P26" s="1286"/>
      <c r="Q26" s="1286"/>
      <c r="R26" s="1286"/>
      <c r="S26" s="1286"/>
      <c r="T26" s="1286"/>
      <c r="U26" s="1289"/>
      <c r="V26" s="1289"/>
      <c r="W26" s="1289"/>
      <c r="X26" s="1289"/>
      <c r="Y26" s="1289"/>
    </row>
    <row r="27" spans="1:25" x14ac:dyDescent="0.4">
      <c r="B27" s="1287"/>
      <c r="C27" s="1288"/>
      <c r="D27" s="1288"/>
      <c r="E27" s="1288"/>
      <c r="F27" s="1288"/>
      <c r="G27" s="1288"/>
      <c r="H27" s="1288"/>
      <c r="I27" s="1288"/>
      <c r="J27" s="1288"/>
      <c r="K27" s="1288"/>
      <c r="L27" s="1288"/>
      <c r="M27" s="1288"/>
      <c r="N27" s="1288"/>
      <c r="O27" s="1288"/>
      <c r="P27" s="1288"/>
      <c r="Q27" s="1288"/>
      <c r="R27" s="1288"/>
      <c r="S27" s="1288"/>
      <c r="T27" s="1288"/>
      <c r="U27" s="1289"/>
      <c r="V27" s="1289"/>
      <c r="W27" s="1289"/>
      <c r="X27" s="1289"/>
      <c r="Y27" s="1289"/>
    </row>
    <row r="29" spans="1:25" hidden="1" x14ac:dyDescent="0.4"/>
    <row r="30" spans="1:25" hidden="1" x14ac:dyDescent="0.4">
      <c r="A30" s="1227" t="s">
        <v>1255</v>
      </c>
      <c r="B30" s="1227"/>
      <c r="C30" s="1227"/>
      <c r="D30" s="1227"/>
      <c r="E30" s="1227"/>
      <c r="F30" s="1227"/>
      <c r="G30" s="1227"/>
      <c r="H30" s="1227"/>
      <c r="I30" s="1227"/>
      <c r="J30" s="1227"/>
      <c r="K30" s="1227"/>
      <c r="L30" s="1227"/>
      <c r="M30" s="1227"/>
      <c r="N30" s="1227"/>
      <c r="O30" s="1227"/>
      <c r="P30" s="1227"/>
      <c r="Q30" s="1227"/>
      <c r="R30" s="1227"/>
      <c r="S30" s="1227"/>
      <c r="T30" s="1227"/>
      <c r="U30" s="1227"/>
      <c r="V30" s="1227"/>
      <c r="W30" s="1227"/>
      <c r="X30" s="1227"/>
      <c r="Y30" s="1227"/>
    </row>
    <row r="31" spans="1:25" hidden="1" x14ac:dyDescent="0.4"/>
    <row r="32" spans="1:25" hidden="1" x14ac:dyDescent="0.4">
      <c r="A32" s="683" t="s">
        <v>1256</v>
      </c>
    </row>
    <row r="33" spans="2:25" ht="7.5" hidden="1" customHeight="1" x14ac:dyDescent="0.4"/>
    <row r="34" spans="2:25" ht="18" hidden="1" customHeight="1" x14ac:dyDescent="0.4">
      <c r="B34" s="1289" t="s">
        <v>1237</v>
      </c>
      <c r="C34" s="1289"/>
      <c r="D34" s="1289"/>
      <c r="E34" s="1289"/>
      <c r="F34" s="1289"/>
      <c r="G34" s="1289"/>
      <c r="H34" s="1289"/>
      <c r="I34" s="1289"/>
      <c r="J34" s="1289"/>
      <c r="K34" s="1289"/>
      <c r="L34" s="1289"/>
      <c r="M34" s="1289" t="s">
        <v>1238</v>
      </c>
      <c r="N34" s="1289"/>
      <c r="O34" s="1289"/>
      <c r="P34" s="1289"/>
      <c r="Q34" s="1289"/>
      <c r="R34" s="1223" t="s">
        <v>1239</v>
      </c>
      <c r="S34" s="1224"/>
      <c r="T34" s="1224"/>
      <c r="U34" s="1224"/>
      <c r="V34" s="1224"/>
      <c r="W34" s="1224"/>
      <c r="X34" s="1224"/>
      <c r="Y34" s="1225"/>
    </row>
    <row r="35" spans="2:25" ht="18" hidden="1" customHeight="1" x14ac:dyDescent="0.4">
      <c r="B35" s="1295" t="s">
        <v>1240</v>
      </c>
      <c r="C35" s="1295"/>
      <c r="D35" s="1295"/>
      <c r="E35" s="1295"/>
      <c r="F35" s="1295"/>
      <c r="G35" s="1295"/>
      <c r="H35" s="1295"/>
      <c r="I35" s="1295"/>
      <c r="J35" s="1295"/>
      <c r="K35" s="1295"/>
      <c r="L35" s="1295"/>
      <c r="M35" s="1289"/>
      <c r="N35" s="1289"/>
      <c r="O35" s="1289"/>
      <c r="P35" s="1289"/>
      <c r="Q35" s="1289"/>
      <c r="R35" s="1223"/>
      <c r="S35" s="1224"/>
      <c r="T35" s="1224"/>
      <c r="U35" s="1224"/>
      <c r="V35" s="1224"/>
      <c r="W35" s="1224"/>
      <c r="X35" s="1224"/>
      <c r="Y35" s="1225"/>
    </row>
    <row r="36" spans="2:25" ht="18" hidden="1" customHeight="1" x14ac:dyDescent="0.4">
      <c r="B36" s="1295" t="s">
        <v>1241</v>
      </c>
      <c r="C36" s="1295"/>
      <c r="D36" s="1295"/>
      <c r="E36" s="1295"/>
      <c r="F36" s="1295"/>
      <c r="G36" s="1295"/>
      <c r="H36" s="1295"/>
      <c r="I36" s="1295"/>
      <c r="J36" s="1295"/>
      <c r="K36" s="1295"/>
      <c r="L36" s="1295"/>
      <c r="M36" s="1289"/>
      <c r="N36" s="1289"/>
      <c r="O36" s="1289"/>
      <c r="P36" s="1289"/>
      <c r="Q36" s="1289"/>
      <c r="R36" s="1223"/>
      <c r="S36" s="1224"/>
      <c r="T36" s="1224"/>
      <c r="U36" s="1224"/>
      <c r="V36" s="1224"/>
      <c r="W36" s="1224"/>
      <c r="X36" s="1224"/>
      <c r="Y36" s="1225"/>
    </row>
    <row r="37" spans="2:25" ht="18" hidden="1" customHeight="1" x14ac:dyDescent="0.4">
      <c r="B37" s="1295" t="s">
        <v>1245</v>
      </c>
      <c r="C37" s="1295"/>
      <c r="D37" s="1295"/>
      <c r="E37" s="1295"/>
      <c r="F37" s="1295"/>
      <c r="G37" s="1295"/>
      <c r="H37" s="1295"/>
      <c r="I37" s="1295"/>
      <c r="J37" s="1295"/>
      <c r="K37" s="1295"/>
      <c r="L37" s="1295"/>
      <c r="M37" s="1289"/>
      <c r="N37" s="1289"/>
      <c r="O37" s="1289"/>
      <c r="P37" s="1289"/>
      <c r="Q37" s="1289"/>
      <c r="R37" s="1223"/>
      <c r="S37" s="1224"/>
      <c r="T37" s="1224"/>
      <c r="U37" s="1224"/>
      <c r="V37" s="1224"/>
      <c r="W37" s="1224"/>
      <c r="X37" s="1224"/>
      <c r="Y37" s="1225"/>
    </row>
    <row r="38" spans="2:25" ht="18" hidden="1" customHeight="1" x14ac:dyDescent="0.4">
      <c r="B38" s="1295" t="s">
        <v>1246</v>
      </c>
      <c r="C38" s="1295"/>
      <c r="D38" s="1295"/>
      <c r="E38" s="1295"/>
      <c r="F38" s="1295"/>
      <c r="G38" s="1295"/>
      <c r="H38" s="1295"/>
      <c r="I38" s="1295"/>
      <c r="J38" s="1295"/>
      <c r="K38" s="1295"/>
      <c r="L38" s="1295"/>
      <c r="M38" s="1289"/>
      <c r="N38" s="1289"/>
      <c r="O38" s="1289"/>
      <c r="P38" s="1289"/>
      <c r="Q38" s="1289"/>
      <c r="R38" s="1223"/>
      <c r="S38" s="1224"/>
      <c r="T38" s="1224"/>
      <c r="U38" s="1224"/>
      <c r="V38" s="1224"/>
      <c r="W38" s="1224"/>
      <c r="X38" s="1224"/>
      <c r="Y38" s="1225"/>
    </row>
    <row r="39" spans="2:25" ht="18" hidden="1" customHeight="1" x14ac:dyDescent="0.4">
      <c r="B39" s="1295" t="s">
        <v>1247</v>
      </c>
      <c r="C39" s="1295"/>
      <c r="D39" s="1295"/>
      <c r="E39" s="1295"/>
      <c r="F39" s="1295"/>
      <c r="G39" s="1295"/>
      <c r="H39" s="1295"/>
      <c r="I39" s="1295"/>
      <c r="J39" s="1295"/>
      <c r="K39" s="1295"/>
      <c r="L39" s="1295"/>
      <c r="M39" s="1289"/>
      <c r="N39" s="1289"/>
      <c r="O39" s="1289"/>
      <c r="P39" s="1289"/>
      <c r="Q39" s="1289"/>
      <c r="R39" s="1223"/>
      <c r="S39" s="1224"/>
      <c r="T39" s="1224"/>
      <c r="U39" s="1224"/>
      <c r="V39" s="1224"/>
      <c r="W39" s="1224"/>
      <c r="X39" s="1224"/>
      <c r="Y39" s="1225"/>
    </row>
    <row r="40" spans="2:25" ht="18" hidden="1" customHeight="1" x14ac:dyDescent="0.4">
      <c r="B40" s="1290" t="s">
        <v>1248</v>
      </c>
      <c r="C40" s="1291"/>
      <c r="D40" s="1291"/>
      <c r="E40" s="1291"/>
      <c r="F40" s="1291"/>
      <c r="G40" s="1291"/>
      <c r="H40" s="1291"/>
      <c r="I40" s="1291"/>
      <c r="J40" s="1291"/>
      <c r="K40" s="1291"/>
      <c r="L40" s="1292"/>
      <c r="M40" s="1223"/>
      <c r="N40" s="1293"/>
      <c r="O40" s="1293"/>
      <c r="P40" s="1293"/>
      <c r="Q40" s="1294"/>
      <c r="R40" s="1223"/>
      <c r="S40" s="1293"/>
      <c r="T40" s="1293"/>
      <c r="U40" s="1293"/>
      <c r="V40" s="1293"/>
      <c r="W40" s="1293"/>
      <c r="X40" s="1293"/>
      <c r="Y40" s="1294"/>
    </row>
    <row r="41" spans="2:25" ht="18" hidden="1" customHeight="1" x14ac:dyDescent="0.4">
      <c r="B41" s="1295" t="s">
        <v>1257</v>
      </c>
      <c r="C41" s="1295"/>
      <c r="D41" s="1295"/>
      <c r="E41" s="1295"/>
      <c r="F41" s="1295"/>
      <c r="G41" s="1295"/>
      <c r="H41" s="1295"/>
      <c r="I41" s="1295"/>
      <c r="J41" s="1295"/>
      <c r="K41" s="1295"/>
      <c r="L41" s="1295"/>
      <c r="M41" s="1289"/>
      <c r="N41" s="1289"/>
      <c r="O41" s="1289"/>
      <c r="P41" s="1289"/>
      <c r="Q41" s="1289"/>
      <c r="R41" s="1223"/>
      <c r="S41" s="1224"/>
      <c r="T41" s="1224"/>
      <c r="U41" s="1224"/>
      <c r="V41" s="1224"/>
      <c r="W41" s="1224"/>
      <c r="X41" s="1224"/>
      <c r="Y41" s="1225"/>
    </row>
    <row r="42" spans="2:25" ht="18" hidden="1" customHeight="1" x14ac:dyDescent="0.4">
      <c r="B42" s="1295" t="s">
        <v>1250</v>
      </c>
      <c r="C42" s="1295"/>
      <c r="D42" s="1295"/>
      <c r="E42" s="1295"/>
      <c r="F42" s="1295"/>
      <c r="G42" s="1295"/>
      <c r="H42" s="1295"/>
      <c r="I42" s="1295"/>
      <c r="J42" s="1295"/>
      <c r="K42" s="1295"/>
      <c r="L42" s="1295"/>
      <c r="M42" s="1289"/>
      <c r="N42" s="1289"/>
      <c r="O42" s="1289"/>
      <c r="P42" s="1289"/>
      <c r="Q42" s="1289"/>
      <c r="R42" s="1223"/>
      <c r="S42" s="1224"/>
      <c r="T42" s="1224"/>
      <c r="U42" s="1224"/>
      <c r="V42" s="1224"/>
      <c r="W42" s="1224"/>
      <c r="X42" s="1224"/>
      <c r="Y42" s="1225"/>
    </row>
    <row r="43" spans="2:25" hidden="1" x14ac:dyDescent="0.4"/>
    <row r="44" spans="2:25" ht="13.5" hidden="1" customHeight="1" x14ac:dyDescent="0.4">
      <c r="B44" s="1283" t="s">
        <v>1258</v>
      </c>
      <c r="C44" s="1284"/>
      <c r="D44" s="1284"/>
      <c r="E44" s="1284"/>
      <c r="F44" s="1284"/>
      <c r="G44" s="1284"/>
      <c r="H44" s="1284"/>
      <c r="I44" s="1284"/>
      <c r="J44" s="1284"/>
      <c r="K44" s="1284"/>
      <c r="L44" s="1284"/>
      <c r="M44" s="1284"/>
      <c r="N44" s="1284"/>
      <c r="O44" s="1284"/>
      <c r="P44" s="1284"/>
      <c r="Q44" s="1284"/>
      <c r="R44" s="1284"/>
      <c r="S44" s="1284"/>
      <c r="T44" s="1284"/>
      <c r="U44" s="1289" t="s">
        <v>1254</v>
      </c>
      <c r="V44" s="1289"/>
      <c r="W44" s="1289"/>
      <c r="X44" s="1289"/>
      <c r="Y44" s="1289"/>
    </row>
    <row r="45" spans="2:25" hidden="1" x14ac:dyDescent="0.4">
      <c r="B45" s="1285"/>
      <c r="C45" s="1286"/>
      <c r="D45" s="1286"/>
      <c r="E45" s="1286"/>
      <c r="F45" s="1286"/>
      <c r="G45" s="1286"/>
      <c r="H45" s="1286"/>
      <c r="I45" s="1286"/>
      <c r="J45" s="1286"/>
      <c r="K45" s="1286"/>
      <c r="L45" s="1286"/>
      <c r="M45" s="1286"/>
      <c r="N45" s="1286"/>
      <c r="O45" s="1286"/>
      <c r="P45" s="1286"/>
      <c r="Q45" s="1286"/>
      <c r="R45" s="1286"/>
      <c r="S45" s="1286"/>
      <c r="T45" s="1286"/>
      <c r="U45" s="1289"/>
      <c r="V45" s="1289"/>
      <c r="W45" s="1289"/>
      <c r="X45" s="1289"/>
      <c r="Y45" s="1289"/>
    </row>
    <row r="46" spans="2:25" hidden="1" x14ac:dyDescent="0.4">
      <c r="B46" s="1287"/>
      <c r="C46" s="1288"/>
      <c r="D46" s="1288"/>
      <c r="E46" s="1288"/>
      <c r="F46" s="1288"/>
      <c r="G46" s="1288"/>
      <c r="H46" s="1288"/>
      <c r="I46" s="1288"/>
      <c r="J46" s="1288"/>
      <c r="K46" s="1288"/>
      <c r="L46" s="1288"/>
      <c r="M46" s="1288"/>
      <c r="N46" s="1288"/>
      <c r="O46" s="1288"/>
      <c r="P46" s="1288"/>
      <c r="Q46" s="1288"/>
      <c r="R46" s="1288"/>
      <c r="S46" s="1288"/>
      <c r="T46" s="1288"/>
      <c r="U46" s="1289"/>
      <c r="V46" s="1289"/>
      <c r="W46" s="1289"/>
      <c r="X46" s="1289"/>
      <c r="Y46" s="1289"/>
    </row>
    <row r="47" spans="2:25" ht="7.5" hidden="1" customHeight="1" x14ac:dyDescent="0.4"/>
    <row r="48" spans="2:25" ht="13.5" hidden="1" customHeight="1" x14ac:dyDescent="0.4">
      <c r="B48" s="1283" t="s">
        <v>1259</v>
      </c>
      <c r="C48" s="1284"/>
      <c r="D48" s="1284"/>
      <c r="E48" s="1284"/>
      <c r="F48" s="1284"/>
      <c r="G48" s="1284"/>
      <c r="H48" s="1284"/>
      <c r="I48" s="1284"/>
      <c r="J48" s="1284"/>
      <c r="K48" s="1284"/>
      <c r="L48" s="1284"/>
      <c r="M48" s="1284"/>
      <c r="N48" s="1284"/>
      <c r="O48" s="1284"/>
      <c r="P48" s="1284"/>
      <c r="Q48" s="1284"/>
      <c r="R48" s="1284"/>
      <c r="S48" s="1284"/>
      <c r="T48" s="1284"/>
      <c r="U48" s="1289" t="s">
        <v>1254</v>
      </c>
      <c r="V48" s="1289"/>
      <c r="W48" s="1289"/>
      <c r="X48" s="1289"/>
      <c r="Y48" s="1289"/>
    </row>
    <row r="49" spans="2:25" hidden="1" x14ac:dyDescent="0.4">
      <c r="B49" s="1285"/>
      <c r="C49" s="1286"/>
      <c r="D49" s="1286"/>
      <c r="E49" s="1286"/>
      <c r="F49" s="1286"/>
      <c r="G49" s="1286"/>
      <c r="H49" s="1286"/>
      <c r="I49" s="1286"/>
      <c r="J49" s="1286"/>
      <c r="K49" s="1286"/>
      <c r="L49" s="1286"/>
      <c r="M49" s="1286"/>
      <c r="N49" s="1286"/>
      <c r="O49" s="1286"/>
      <c r="P49" s="1286"/>
      <c r="Q49" s="1286"/>
      <c r="R49" s="1286"/>
      <c r="S49" s="1286"/>
      <c r="T49" s="1286"/>
      <c r="U49" s="1289"/>
      <c r="V49" s="1289"/>
      <c r="W49" s="1289"/>
      <c r="X49" s="1289"/>
      <c r="Y49" s="1289"/>
    </row>
    <row r="50" spans="2:25" hidden="1" x14ac:dyDescent="0.4">
      <c r="B50" s="1287"/>
      <c r="C50" s="1288"/>
      <c r="D50" s="1288"/>
      <c r="E50" s="1288"/>
      <c r="F50" s="1288"/>
      <c r="G50" s="1288"/>
      <c r="H50" s="1288"/>
      <c r="I50" s="1288"/>
      <c r="J50" s="1288"/>
      <c r="K50" s="1288"/>
      <c r="L50" s="1288"/>
      <c r="M50" s="1288"/>
      <c r="N50" s="1288"/>
      <c r="O50" s="1288"/>
      <c r="P50" s="1288"/>
      <c r="Q50" s="1288"/>
      <c r="R50" s="1288"/>
      <c r="S50" s="1288"/>
      <c r="T50" s="1288"/>
      <c r="U50" s="1289"/>
      <c r="V50" s="1289"/>
      <c r="W50" s="1289"/>
      <c r="X50" s="1289"/>
      <c r="Y50" s="1289"/>
    </row>
    <row r="51" spans="2:25" hidden="1" x14ac:dyDescent="0.4"/>
  </sheetData>
  <mergeCells count="81">
    <mergeCell ref="B10:L10"/>
    <mergeCell ref="M10:Q10"/>
    <mergeCell ref="R10:Y10"/>
    <mergeCell ref="A3:D3"/>
    <mergeCell ref="E3:K3"/>
    <mergeCell ref="M3:Q3"/>
    <mergeCell ref="R3:Y3"/>
    <mergeCell ref="A6:Y6"/>
    <mergeCell ref="B11:L11"/>
    <mergeCell ref="M11:Q11"/>
    <mergeCell ref="R11:Y11"/>
    <mergeCell ref="B12:L12"/>
    <mergeCell ref="M12:Q12"/>
    <mergeCell ref="R12:Y12"/>
    <mergeCell ref="B13:L13"/>
    <mergeCell ref="M13:Q13"/>
    <mergeCell ref="R13:Y13"/>
    <mergeCell ref="B14:L14"/>
    <mergeCell ref="M14:Q14"/>
    <mergeCell ref="R14:Y14"/>
    <mergeCell ref="B15:L15"/>
    <mergeCell ref="M15:Q15"/>
    <mergeCell ref="R15:Y15"/>
    <mergeCell ref="B16:L16"/>
    <mergeCell ref="M16:Q16"/>
    <mergeCell ref="R16:Y16"/>
    <mergeCell ref="B17:L17"/>
    <mergeCell ref="M17:Q17"/>
    <mergeCell ref="R17:Y17"/>
    <mergeCell ref="B18:L18"/>
    <mergeCell ref="M18:Q18"/>
    <mergeCell ref="R18:Y18"/>
    <mergeCell ref="B19:L19"/>
    <mergeCell ref="M19:Q19"/>
    <mergeCell ref="R19:Y19"/>
    <mergeCell ref="B20:L20"/>
    <mergeCell ref="M20:Q20"/>
    <mergeCell ref="R20:Y20"/>
    <mergeCell ref="A30:Y30"/>
    <mergeCell ref="B21:L21"/>
    <mergeCell ref="M21:Q21"/>
    <mergeCell ref="R21:Y21"/>
    <mergeCell ref="B22:L22"/>
    <mergeCell ref="M22:Q22"/>
    <mergeCell ref="R22:Y22"/>
    <mergeCell ref="B23:L23"/>
    <mergeCell ref="M23:Q23"/>
    <mergeCell ref="R23:Y23"/>
    <mergeCell ref="B25:T27"/>
    <mergeCell ref="U25:Y27"/>
    <mergeCell ref="B34:L34"/>
    <mergeCell ref="M34:Q34"/>
    <mergeCell ref="R34:Y34"/>
    <mergeCell ref="B35:L35"/>
    <mergeCell ref="M35:Q35"/>
    <mergeCell ref="R35:Y35"/>
    <mergeCell ref="B36:L36"/>
    <mergeCell ref="M36:Q36"/>
    <mergeCell ref="R36:Y36"/>
    <mergeCell ref="B37:L37"/>
    <mergeCell ref="M37:Q37"/>
    <mergeCell ref="R37:Y37"/>
    <mergeCell ref="B38:L38"/>
    <mergeCell ref="M38:Q38"/>
    <mergeCell ref="R38:Y38"/>
    <mergeCell ref="B39:L39"/>
    <mergeCell ref="M39:Q39"/>
    <mergeCell ref="R39:Y39"/>
    <mergeCell ref="B48:T50"/>
    <mergeCell ref="U48:Y50"/>
    <mergeCell ref="B40:L40"/>
    <mergeCell ref="M40:Q40"/>
    <mergeCell ref="R40:Y40"/>
    <mergeCell ref="B41:L41"/>
    <mergeCell ref="M41:Q41"/>
    <mergeCell ref="R41:Y41"/>
    <mergeCell ref="B42:L42"/>
    <mergeCell ref="M42:Q42"/>
    <mergeCell ref="R42:Y42"/>
    <mergeCell ref="B44:T46"/>
    <mergeCell ref="U44:Y46"/>
  </mergeCells>
  <phoneticPr fontId="2"/>
  <printOptions horizontalCentered="1" verticalCentered="1"/>
  <pageMargins left="0.39370078740157483" right="0.39370078740157483" top="0.78740157480314965" bottom="0" header="0.51181102362204722" footer="0.51181102362204722"/>
  <pageSetup paperSize="9" scale="87" orientation="portrait" r:id="rId1"/>
  <headerFooter alignWithMargins="0">
    <oddHeader>&amp;R&amp;"ＭＳ ゴシック,標準"&amp;10＜参考様式５＞</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51"/>
    <pageSetUpPr fitToPage="1"/>
  </sheetPr>
  <dimension ref="A1:V49"/>
  <sheetViews>
    <sheetView view="pageBreakPreview" zoomScale="60" zoomScaleNormal="100" workbookViewId="0"/>
  </sheetViews>
  <sheetFormatPr defaultColWidth="9" defaultRowHeight="13.5" x14ac:dyDescent="0.4"/>
  <cols>
    <col min="1" max="25" width="4.125" style="746" customWidth="1"/>
    <col min="26" max="16384" width="9" style="746"/>
  </cols>
  <sheetData>
    <row r="1" spans="1:22" ht="16.5" customHeight="1" x14ac:dyDescent="0.4">
      <c r="V1" s="747"/>
    </row>
    <row r="2" spans="1:22" ht="16.5" customHeight="1" x14ac:dyDescent="0.4">
      <c r="V2" s="748"/>
    </row>
    <row r="3" spans="1:22" ht="22.5" customHeight="1" x14ac:dyDescent="0.4">
      <c r="A3" s="1317" t="s">
        <v>718</v>
      </c>
      <c r="B3" s="1317"/>
      <c r="C3" s="1317"/>
      <c r="D3" s="1317"/>
      <c r="E3" s="1317"/>
      <c r="F3" s="1317"/>
      <c r="G3" s="1317"/>
      <c r="H3" s="1317"/>
      <c r="I3" s="1317"/>
      <c r="K3" s="1317" t="s">
        <v>809</v>
      </c>
      <c r="L3" s="1317"/>
      <c r="M3" s="1317"/>
      <c r="N3" s="1317"/>
      <c r="O3" s="1317"/>
      <c r="P3" s="1317"/>
      <c r="Q3" s="1317"/>
      <c r="R3" s="1317"/>
      <c r="S3" s="1317"/>
      <c r="T3" s="1317"/>
      <c r="U3" s="1317"/>
      <c r="V3" s="1317"/>
    </row>
    <row r="4" spans="1:22" ht="16.5" customHeight="1" x14ac:dyDescent="0.4">
      <c r="V4" s="748"/>
    </row>
    <row r="5" spans="1:22" ht="16.5" customHeight="1" x14ac:dyDescent="0.4">
      <c r="A5" s="1316" t="s">
        <v>1260</v>
      </c>
      <c r="B5" s="1316"/>
      <c r="C5" s="1316"/>
      <c r="D5" s="1316"/>
      <c r="E5" s="1316"/>
      <c r="F5" s="1316"/>
      <c r="G5" s="1316"/>
      <c r="H5" s="1316"/>
      <c r="I5" s="1316"/>
      <c r="J5" s="1316"/>
      <c r="K5" s="1316"/>
      <c r="L5" s="1316"/>
      <c r="M5" s="1316"/>
      <c r="N5" s="1316"/>
      <c r="O5" s="1316"/>
      <c r="P5" s="1316"/>
      <c r="Q5" s="1316"/>
      <c r="R5" s="1316"/>
      <c r="S5" s="1316"/>
      <c r="T5" s="1316"/>
      <c r="U5" s="1316"/>
      <c r="V5" s="1316"/>
    </row>
    <row r="6" spans="1:22" ht="16.5" customHeight="1" x14ac:dyDescent="0.4">
      <c r="A6" s="1316" t="s">
        <v>1261</v>
      </c>
      <c r="B6" s="1316"/>
      <c r="C6" s="1316"/>
      <c r="D6" s="1316"/>
      <c r="E6" s="1316"/>
      <c r="F6" s="1316"/>
      <c r="G6" s="1316"/>
      <c r="H6" s="1316"/>
      <c r="I6" s="1316"/>
      <c r="J6" s="1316"/>
      <c r="K6" s="1316"/>
      <c r="L6" s="1316"/>
      <c r="M6" s="1316"/>
      <c r="N6" s="1316"/>
      <c r="O6" s="1316"/>
      <c r="P6" s="1316"/>
      <c r="Q6" s="1316"/>
      <c r="R6" s="1316"/>
      <c r="S6" s="1316"/>
      <c r="T6" s="1316"/>
      <c r="U6" s="1316"/>
      <c r="V6" s="1316"/>
    </row>
    <row r="7" spans="1:22" ht="16.5" customHeight="1" x14ac:dyDescent="0.4">
      <c r="A7" s="749"/>
      <c r="B7" s="750"/>
      <c r="C7" s="750"/>
      <c r="D7" s="750"/>
      <c r="E7" s="750"/>
      <c r="F7" s="750"/>
      <c r="G7" s="750"/>
      <c r="H7" s="750"/>
      <c r="I7" s="750"/>
      <c r="J7" s="750"/>
      <c r="K7" s="750"/>
      <c r="L7" s="750"/>
      <c r="M7" s="750"/>
      <c r="N7" s="750"/>
      <c r="O7" s="750"/>
      <c r="P7" s="750"/>
      <c r="Q7" s="750"/>
      <c r="R7" s="750"/>
      <c r="S7" s="750"/>
      <c r="T7" s="750"/>
      <c r="U7" s="750"/>
      <c r="V7" s="751"/>
    </row>
    <row r="8" spans="1:22" ht="16.5" customHeight="1" x14ac:dyDescent="0.4">
      <c r="A8" s="752" t="s">
        <v>1262</v>
      </c>
      <c r="B8" s="753"/>
      <c r="C8" s="753"/>
      <c r="E8" s="748"/>
      <c r="M8" s="748"/>
      <c r="V8" s="754"/>
    </row>
    <row r="9" spans="1:22" ht="16.5" customHeight="1" x14ac:dyDescent="0.4">
      <c r="A9" s="755"/>
      <c r="V9" s="754"/>
    </row>
    <row r="10" spans="1:22" ht="16.5" customHeight="1" x14ac:dyDescent="0.4">
      <c r="A10" s="756" t="s">
        <v>1263</v>
      </c>
      <c r="B10" s="746" t="s">
        <v>1264</v>
      </c>
      <c r="V10" s="754"/>
    </row>
    <row r="11" spans="1:22" ht="22.5" customHeight="1" x14ac:dyDescent="0.4">
      <c r="A11" s="755"/>
      <c r="B11" s="757"/>
      <c r="C11" s="757" t="s">
        <v>1265</v>
      </c>
      <c r="D11" s="757"/>
      <c r="E11" s="1304"/>
      <c r="F11" s="1304"/>
      <c r="G11" s="757" t="s">
        <v>1266</v>
      </c>
      <c r="H11" s="1304"/>
      <c r="I11" s="1304"/>
      <c r="J11" s="757" t="s">
        <v>1267</v>
      </c>
      <c r="K11" s="1304"/>
      <c r="L11" s="1304"/>
      <c r="M11" s="757" t="s">
        <v>1268</v>
      </c>
      <c r="N11" s="757"/>
      <c r="O11" s="757"/>
      <c r="P11" s="758" t="s">
        <v>1269</v>
      </c>
      <c r="V11" s="754"/>
    </row>
    <row r="12" spans="1:22" ht="16.5" customHeight="1" x14ac:dyDescent="0.4">
      <c r="A12" s="756"/>
      <c r="C12" s="746" t="s">
        <v>1270</v>
      </c>
      <c r="K12" s="746" t="s">
        <v>1271</v>
      </c>
      <c r="V12" s="754"/>
    </row>
    <row r="13" spans="1:22" ht="16.5" customHeight="1" x14ac:dyDescent="0.4">
      <c r="A13" s="756"/>
      <c r="C13" s="746" t="s">
        <v>1272</v>
      </c>
      <c r="K13" s="746" t="s">
        <v>1273</v>
      </c>
      <c r="V13" s="754"/>
    </row>
    <row r="14" spans="1:22" ht="16.5" customHeight="1" x14ac:dyDescent="0.4">
      <c r="A14" s="756"/>
      <c r="C14" s="746" t="s">
        <v>1274</v>
      </c>
      <c r="K14" s="746" t="s">
        <v>1275</v>
      </c>
      <c r="V14" s="754"/>
    </row>
    <row r="15" spans="1:22" ht="16.5" customHeight="1" x14ac:dyDescent="0.4">
      <c r="A15" s="756"/>
      <c r="C15" s="746" t="s">
        <v>1276</v>
      </c>
      <c r="V15" s="754"/>
    </row>
    <row r="16" spans="1:22" ht="16.5" customHeight="1" x14ac:dyDescent="0.4">
      <c r="A16" s="756"/>
      <c r="V16" s="754"/>
    </row>
    <row r="17" spans="1:22" ht="16.5" customHeight="1" x14ac:dyDescent="0.4">
      <c r="A17" s="756" t="s">
        <v>290</v>
      </c>
      <c r="B17" s="746" t="s">
        <v>1277</v>
      </c>
      <c r="V17" s="754"/>
    </row>
    <row r="18" spans="1:22" ht="16.5" customHeight="1" x14ac:dyDescent="0.4">
      <c r="A18" s="755"/>
      <c r="B18" s="1305" t="s">
        <v>1278</v>
      </c>
      <c r="C18" s="1306"/>
      <c r="D18" s="1306"/>
      <c r="E18" s="1306"/>
      <c r="F18" s="1306"/>
      <c r="G18" s="1306"/>
      <c r="H18" s="1306"/>
      <c r="I18" s="1306"/>
      <c r="J18" s="1306"/>
      <c r="K18" s="1306"/>
      <c r="L18" s="1306"/>
      <c r="M18" s="1306"/>
      <c r="N18" s="1306"/>
      <c r="O18" s="1306"/>
      <c r="P18" s="1306"/>
      <c r="Q18" s="1307"/>
      <c r="R18" s="1311" t="s">
        <v>1279</v>
      </c>
      <c r="S18" s="1312"/>
      <c r="T18" s="1312"/>
      <c r="U18" s="1313"/>
      <c r="V18" s="754"/>
    </row>
    <row r="19" spans="1:22" ht="16.5" customHeight="1" x14ac:dyDescent="0.4">
      <c r="A19" s="755"/>
      <c r="B19" s="1308"/>
      <c r="C19" s="1309"/>
      <c r="D19" s="1309"/>
      <c r="E19" s="1309"/>
      <c r="F19" s="1309"/>
      <c r="G19" s="1309"/>
      <c r="H19" s="1309"/>
      <c r="I19" s="1309"/>
      <c r="J19" s="1309"/>
      <c r="K19" s="1309"/>
      <c r="L19" s="1309"/>
      <c r="M19" s="1309"/>
      <c r="N19" s="1309"/>
      <c r="O19" s="1309"/>
      <c r="P19" s="1309"/>
      <c r="Q19" s="1310"/>
      <c r="R19" s="1314"/>
      <c r="S19" s="1304"/>
      <c r="T19" s="1304"/>
      <c r="U19" s="1315"/>
      <c r="V19" s="754"/>
    </row>
    <row r="20" spans="1:22" ht="16.5" customHeight="1" x14ac:dyDescent="0.4">
      <c r="A20" s="755"/>
      <c r="V20" s="754"/>
    </row>
    <row r="21" spans="1:22" ht="16.5" customHeight="1" x14ac:dyDescent="0.4">
      <c r="A21" s="756" t="s">
        <v>291</v>
      </c>
      <c r="B21" s="746" t="s">
        <v>1280</v>
      </c>
      <c r="V21" s="754"/>
    </row>
    <row r="22" spans="1:22" ht="16.5" customHeight="1" x14ac:dyDescent="0.4">
      <c r="A22" s="755"/>
      <c r="C22" s="746" t="s">
        <v>1281</v>
      </c>
      <c r="V22" s="754"/>
    </row>
    <row r="23" spans="1:22" ht="16.5" customHeight="1" x14ac:dyDescent="0.4">
      <c r="A23" s="755"/>
      <c r="C23" s="749" t="s">
        <v>1282</v>
      </c>
      <c r="D23" s="750"/>
      <c r="E23" s="750"/>
      <c r="F23" s="750"/>
      <c r="G23" s="750"/>
      <c r="H23" s="750"/>
      <c r="I23" s="750"/>
      <c r="J23" s="750"/>
      <c r="K23" s="750"/>
      <c r="L23" s="750"/>
      <c r="M23" s="750"/>
      <c r="N23" s="750"/>
      <c r="O23" s="750"/>
      <c r="P23" s="750"/>
      <c r="Q23" s="750"/>
      <c r="R23" s="750"/>
      <c r="S23" s="750"/>
      <c r="T23" s="750"/>
      <c r="U23" s="751"/>
      <c r="V23" s="754"/>
    </row>
    <row r="24" spans="1:22" ht="22.5" customHeight="1" x14ac:dyDescent="0.4">
      <c r="A24" s="755"/>
      <c r="C24" s="755"/>
      <c r="D24" s="759" t="s">
        <v>1283</v>
      </c>
      <c r="E24" s="760"/>
      <c r="F24" s="760"/>
      <c r="G24" s="760"/>
      <c r="H24" s="760"/>
      <c r="I24" s="760"/>
      <c r="J24" s="760"/>
      <c r="K24" s="760"/>
      <c r="L24" s="760"/>
      <c r="M24" s="760"/>
      <c r="N24" s="760"/>
      <c r="O24" s="760"/>
      <c r="P24" s="760"/>
      <c r="Q24" s="760"/>
      <c r="R24" s="760"/>
      <c r="S24" s="760"/>
      <c r="T24" s="760"/>
      <c r="U24" s="761"/>
      <c r="V24" s="754"/>
    </row>
    <row r="25" spans="1:22" ht="22.5" customHeight="1" x14ac:dyDescent="0.4">
      <c r="A25" s="755"/>
      <c r="C25" s="762"/>
      <c r="D25" s="762"/>
      <c r="E25" s="763" t="s">
        <v>1284</v>
      </c>
      <c r="F25" s="763" t="s">
        <v>1285</v>
      </c>
      <c r="G25" s="763" t="s">
        <v>1286</v>
      </c>
      <c r="H25" s="1304" t="s">
        <v>1287</v>
      </c>
      <c r="I25" s="1304"/>
      <c r="J25" s="1304"/>
      <c r="K25" s="1304"/>
      <c r="L25" s="1304"/>
      <c r="M25" s="1304"/>
      <c r="N25" s="757" t="s">
        <v>1266</v>
      </c>
      <c r="O25" s="1304"/>
      <c r="P25" s="1304"/>
      <c r="Q25" s="757" t="s">
        <v>1267</v>
      </c>
      <c r="R25" s="1304"/>
      <c r="S25" s="1304"/>
      <c r="T25" s="757" t="s">
        <v>1288</v>
      </c>
      <c r="U25" s="764"/>
      <c r="V25" s="754"/>
    </row>
    <row r="26" spans="1:22" ht="16.5" customHeight="1" x14ac:dyDescent="0.4">
      <c r="A26" s="755"/>
      <c r="C26" s="749" t="s">
        <v>1289</v>
      </c>
      <c r="D26" s="750"/>
      <c r="E26" s="750"/>
      <c r="F26" s="750"/>
      <c r="G26" s="750"/>
      <c r="H26" s="750"/>
      <c r="I26" s="750"/>
      <c r="J26" s="750"/>
      <c r="K26" s="750"/>
      <c r="L26" s="750"/>
      <c r="M26" s="750"/>
      <c r="N26" s="750"/>
      <c r="O26" s="750"/>
      <c r="P26" s="750"/>
      <c r="Q26" s="750"/>
      <c r="R26" s="750"/>
      <c r="S26" s="750"/>
      <c r="T26" s="750"/>
      <c r="U26" s="751"/>
      <c r="V26" s="754"/>
    </row>
    <row r="27" spans="1:22" ht="22.5" customHeight="1" x14ac:dyDescent="0.4">
      <c r="A27" s="755"/>
      <c r="C27" s="755"/>
      <c r="D27" s="759" t="s">
        <v>1290</v>
      </c>
      <c r="E27" s="760"/>
      <c r="F27" s="760"/>
      <c r="G27" s="760"/>
      <c r="H27" s="760"/>
      <c r="I27" s="760"/>
      <c r="J27" s="760"/>
      <c r="K27" s="760"/>
      <c r="L27" s="760"/>
      <c r="M27" s="760"/>
      <c r="N27" s="760"/>
      <c r="O27" s="760"/>
      <c r="P27" s="760"/>
      <c r="Q27" s="760"/>
      <c r="R27" s="760"/>
      <c r="S27" s="760"/>
      <c r="T27" s="760"/>
      <c r="U27" s="761"/>
      <c r="V27" s="754"/>
    </row>
    <row r="28" spans="1:22" ht="22.5" customHeight="1" x14ac:dyDescent="0.4">
      <c r="A28" s="755"/>
      <c r="C28" s="762"/>
      <c r="D28" s="762"/>
      <c r="E28" s="763" t="s">
        <v>1284</v>
      </c>
      <c r="F28" s="763" t="s">
        <v>1285</v>
      </c>
      <c r="G28" s="763" t="s">
        <v>1286</v>
      </c>
      <c r="H28" s="1304" t="s">
        <v>1287</v>
      </c>
      <c r="I28" s="1304"/>
      <c r="J28" s="1304"/>
      <c r="K28" s="1304"/>
      <c r="L28" s="1304"/>
      <c r="M28" s="1304"/>
      <c r="N28" s="757" t="s">
        <v>1266</v>
      </c>
      <c r="O28" s="1304"/>
      <c r="P28" s="1304"/>
      <c r="Q28" s="757" t="s">
        <v>1267</v>
      </c>
      <c r="R28" s="1304"/>
      <c r="S28" s="1304"/>
      <c r="T28" s="757" t="s">
        <v>1288</v>
      </c>
      <c r="U28" s="764"/>
      <c r="V28" s="754"/>
    </row>
    <row r="29" spans="1:22" s="766" customFormat="1" ht="16.5" customHeight="1" x14ac:dyDescent="0.4">
      <c r="A29" s="765"/>
      <c r="C29" s="746"/>
      <c r="D29" s="767" t="s">
        <v>1291</v>
      </c>
      <c r="E29" s="1302" t="s">
        <v>1292</v>
      </c>
      <c r="F29" s="1302"/>
      <c r="G29" s="1302"/>
      <c r="H29" s="1302"/>
      <c r="I29" s="1302"/>
      <c r="J29" s="1302"/>
      <c r="K29" s="1302"/>
      <c r="L29" s="1302"/>
      <c r="M29" s="1302"/>
      <c r="N29" s="1302"/>
      <c r="O29" s="1302"/>
      <c r="P29" s="1302"/>
      <c r="Q29" s="1302"/>
      <c r="R29" s="1302"/>
      <c r="S29" s="1302"/>
      <c r="T29" s="1302"/>
      <c r="U29" s="1302"/>
      <c r="V29" s="1303"/>
    </row>
    <row r="30" spans="1:22" s="766" customFormat="1" ht="16.5" customHeight="1" x14ac:dyDescent="0.4">
      <c r="A30" s="765"/>
      <c r="C30" s="746"/>
      <c r="D30" s="746"/>
      <c r="E30" s="746"/>
      <c r="F30" s="746"/>
      <c r="G30" s="746"/>
      <c r="H30" s="746"/>
      <c r="I30" s="746"/>
      <c r="J30" s="746"/>
      <c r="K30" s="746"/>
      <c r="L30" s="746"/>
      <c r="M30" s="746"/>
      <c r="N30" s="746"/>
      <c r="O30" s="746"/>
      <c r="P30" s="746"/>
      <c r="Q30" s="746"/>
      <c r="R30" s="746"/>
      <c r="S30" s="746"/>
      <c r="T30" s="746"/>
      <c r="U30" s="746"/>
      <c r="V30" s="754"/>
    </row>
    <row r="31" spans="1:22" s="766" customFormat="1" ht="16.5" customHeight="1" x14ac:dyDescent="0.4">
      <c r="A31" s="765"/>
      <c r="C31" s="746" t="s">
        <v>1293</v>
      </c>
      <c r="V31" s="768"/>
    </row>
    <row r="32" spans="1:22" ht="16.5" customHeight="1" x14ac:dyDescent="0.4">
      <c r="A32" s="755"/>
      <c r="C32" s="749" t="s">
        <v>1294</v>
      </c>
      <c r="D32" s="750"/>
      <c r="E32" s="750"/>
      <c r="F32" s="750"/>
      <c r="G32" s="750"/>
      <c r="H32" s="750"/>
      <c r="I32" s="750"/>
      <c r="J32" s="750"/>
      <c r="K32" s="750"/>
      <c r="L32" s="750"/>
      <c r="M32" s="750"/>
      <c r="N32" s="750"/>
      <c r="O32" s="750"/>
      <c r="P32" s="750"/>
      <c r="Q32" s="750"/>
      <c r="R32" s="750"/>
      <c r="S32" s="750"/>
      <c r="T32" s="750"/>
      <c r="U32" s="751"/>
      <c r="V32" s="754"/>
    </row>
    <row r="33" spans="1:22" ht="22.5" customHeight="1" x14ac:dyDescent="0.4">
      <c r="A33" s="755"/>
      <c r="C33" s="755"/>
      <c r="D33" s="759" t="s">
        <v>1295</v>
      </c>
      <c r="E33" s="760"/>
      <c r="F33" s="760"/>
      <c r="G33" s="760"/>
      <c r="H33" s="760"/>
      <c r="I33" s="760"/>
      <c r="J33" s="760"/>
      <c r="K33" s="760"/>
      <c r="L33" s="760"/>
      <c r="M33" s="760"/>
      <c r="N33" s="760"/>
      <c r="O33" s="760"/>
      <c r="P33" s="760"/>
      <c r="Q33" s="760"/>
      <c r="R33" s="760"/>
      <c r="S33" s="760"/>
      <c r="T33" s="760"/>
      <c r="U33" s="761"/>
      <c r="V33" s="754"/>
    </row>
    <row r="34" spans="1:22" ht="22.5" customHeight="1" x14ac:dyDescent="0.4">
      <c r="A34" s="755"/>
      <c r="C34" s="762"/>
      <c r="D34" s="762"/>
      <c r="E34" s="763" t="s">
        <v>1284</v>
      </c>
      <c r="F34" s="763" t="s">
        <v>1285</v>
      </c>
      <c r="G34" s="763" t="s">
        <v>1286</v>
      </c>
      <c r="H34" s="1304" t="s">
        <v>1287</v>
      </c>
      <c r="I34" s="1304"/>
      <c r="J34" s="1304"/>
      <c r="K34" s="1304"/>
      <c r="L34" s="1304"/>
      <c r="M34" s="1304"/>
      <c r="N34" s="757" t="s">
        <v>1266</v>
      </c>
      <c r="O34" s="1304"/>
      <c r="P34" s="1304"/>
      <c r="Q34" s="757" t="s">
        <v>1267</v>
      </c>
      <c r="R34" s="1304"/>
      <c r="S34" s="1304"/>
      <c r="T34" s="757" t="s">
        <v>1288</v>
      </c>
      <c r="U34" s="764"/>
      <c r="V34" s="754"/>
    </row>
    <row r="35" spans="1:22" ht="16.5" customHeight="1" x14ac:dyDescent="0.4">
      <c r="A35" s="755"/>
      <c r="C35" s="749" t="s">
        <v>1296</v>
      </c>
      <c r="D35" s="750"/>
      <c r="E35" s="750"/>
      <c r="F35" s="750"/>
      <c r="G35" s="750"/>
      <c r="H35" s="750"/>
      <c r="I35" s="750"/>
      <c r="J35" s="750"/>
      <c r="K35" s="750"/>
      <c r="L35" s="750"/>
      <c r="M35" s="750"/>
      <c r="N35" s="750"/>
      <c r="O35" s="750"/>
      <c r="P35" s="750"/>
      <c r="Q35" s="750"/>
      <c r="R35" s="750"/>
      <c r="S35" s="750"/>
      <c r="T35" s="750"/>
      <c r="U35" s="751"/>
      <c r="V35" s="754"/>
    </row>
    <row r="36" spans="1:22" ht="22.5" customHeight="1" x14ac:dyDescent="0.4">
      <c r="A36" s="755"/>
      <c r="C36" s="755"/>
      <c r="D36" s="759" t="s">
        <v>1297</v>
      </c>
      <c r="E36" s="760"/>
      <c r="F36" s="760"/>
      <c r="G36" s="760"/>
      <c r="H36" s="760"/>
      <c r="I36" s="760"/>
      <c r="J36" s="760"/>
      <c r="K36" s="760"/>
      <c r="L36" s="760"/>
      <c r="M36" s="760"/>
      <c r="N36" s="760"/>
      <c r="O36" s="760"/>
      <c r="P36" s="760"/>
      <c r="Q36" s="760"/>
      <c r="R36" s="760"/>
      <c r="S36" s="760"/>
      <c r="T36" s="760"/>
      <c r="U36" s="761"/>
      <c r="V36" s="754"/>
    </row>
    <row r="37" spans="1:22" ht="22.5" customHeight="1" x14ac:dyDescent="0.4">
      <c r="A37" s="755"/>
      <c r="C37" s="762"/>
      <c r="D37" s="762"/>
      <c r="E37" s="763" t="s">
        <v>1284</v>
      </c>
      <c r="F37" s="763" t="s">
        <v>1285</v>
      </c>
      <c r="G37" s="763" t="s">
        <v>1286</v>
      </c>
      <c r="H37" s="1304" t="s">
        <v>1287</v>
      </c>
      <c r="I37" s="1304"/>
      <c r="J37" s="1304"/>
      <c r="K37" s="1304"/>
      <c r="L37" s="1304"/>
      <c r="M37" s="1304"/>
      <c r="N37" s="757" t="s">
        <v>1266</v>
      </c>
      <c r="O37" s="1304"/>
      <c r="P37" s="1304"/>
      <c r="Q37" s="757" t="s">
        <v>1267</v>
      </c>
      <c r="R37" s="1304"/>
      <c r="S37" s="1304"/>
      <c r="T37" s="757" t="s">
        <v>1288</v>
      </c>
      <c r="U37" s="764"/>
      <c r="V37" s="754"/>
    </row>
    <row r="38" spans="1:22" ht="16.5" customHeight="1" x14ac:dyDescent="0.4">
      <c r="A38" s="755"/>
      <c r="C38" s="749" t="s">
        <v>1298</v>
      </c>
      <c r="D38" s="750"/>
      <c r="E38" s="750"/>
      <c r="F38" s="750"/>
      <c r="G38" s="750"/>
      <c r="H38" s="750"/>
      <c r="I38" s="750"/>
      <c r="J38" s="750"/>
      <c r="K38" s="750"/>
      <c r="L38" s="750"/>
      <c r="M38" s="750"/>
      <c r="N38" s="750"/>
      <c r="O38" s="750"/>
      <c r="P38" s="750"/>
      <c r="Q38" s="750"/>
      <c r="R38" s="750"/>
      <c r="S38" s="750"/>
      <c r="T38" s="750"/>
      <c r="U38" s="751"/>
      <c r="V38" s="754"/>
    </row>
    <row r="39" spans="1:22" ht="22.5" customHeight="1" x14ac:dyDescent="0.4">
      <c r="A39" s="755"/>
      <c r="C39" s="755"/>
      <c r="D39" s="759" t="s">
        <v>1299</v>
      </c>
      <c r="E39" s="760"/>
      <c r="F39" s="760"/>
      <c r="G39" s="760"/>
      <c r="H39" s="760"/>
      <c r="I39" s="760"/>
      <c r="J39" s="760"/>
      <c r="K39" s="760"/>
      <c r="L39" s="760"/>
      <c r="M39" s="760"/>
      <c r="N39" s="760"/>
      <c r="O39" s="760"/>
      <c r="P39" s="760"/>
      <c r="Q39" s="760"/>
      <c r="R39" s="760"/>
      <c r="S39" s="760"/>
      <c r="T39" s="760"/>
      <c r="U39" s="761"/>
      <c r="V39" s="754"/>
    </row>
    <row r="40" spans="1:22" ht="22.5" customHeight="1" x14ac:dyDescent="0.4">
      <c r="A40" s="755"/>
      <c r="C40" s="762"/>
      <c r="D40" s="762"/>
      <c r="E40" s="763" t="s">
        <v>1284</v>
      </c>
      <c r="F40" s="763" t="s">
        <v>1285</v>
      </c>
      <c r="G40" s="763" t="s">
        <v>1286</v>
      </c>
      <c r="H40" s="1304" t="s">
        <v>1287</v>
      </c>
      <c r="I40" s="1304"/>
      <c r="J40" s="1304"/>
      <c r="K40" s="1304"/>
      <c r="L40" s="1304"/>
      <c r="M40" s="1304"/>
      <c r="N40" s="757" t="s">
        <v>1266</v>
      </c>
      <c r="O40" s="1304"/>
      <c r="P40" s="1304"/>
      <c r="Q40" s="757" t="s">
        <v>1267</v>
      </c>
      <c r="R40" s="1304"/>
      <c r="S40" s="1304"/>
      <c r="T40" s="757" t="s">
        <v>1288</v>
      </c>
      <c r="U40" s="764"/>
      <c r="V40" s="754"/>
    </row>
    <row r="41" spans="1:22" ht="16.5" customHeight="1" x14ac:dyDescent="0.4">
      <c r="A41" s="755"/>
      <c r="D41" s="767" t="s">
        <v>1291</v>
      </c>
      <c r="E41" s="1302" t="s">
        <v>1292</v>
      </c>
      <c r="F41" s="1302"/>
      <c r="G41" s="1302"/>
      <c r="H41" s="1302"/>
      <c r="I41" s="1302"/>
      <c r="J41" s="1302"/>
      <c r="K41" s="1302"/>
      <c r="L41" s="1302"/>
      <c r="M41" s="1302"/>
      <c r="N41" s="1302"/>
      <c r="O41" s="1302"/>
      <c r="P41" s="1302"/>
      <c r="Q41" s="1302"/>
      <c r="R41" s="1302"/>
      <c r="S41" s="1302"/>
      <c r="T41" s="1302"/>
      <c r="U41" s="1302"/>
      <c r="V41" s="1303"/>
    </row>
    <row r="42" spans="1:22" ht="16.5" customHeight="1" x14ac:dyDescent="0.4">
      <c r="A42" s="762"/>
      <c r="B42" s="757"/>
      <c r="C42" s="757"/>
      <c r="D42" s="757"/>
      <c r="E42" s="757"/>
      <c r="F42" s="757"/>
      <c r="G42" s="757"/>
      <c r="H42" s="757"/>
      <c r="I42" s="757"/>
      <c r="J42" s="757"/>
      <c r="K42" s="757"/>
      <c r="L42" s="757"/>
      <c r="M42" s="757"/>
      <c r="N42" s="757"/>
      <c r="O42" s="757"/>
      <c r="P42" s="757"/>
      <c r="Q42" s="757"/>
      <c r="R42" s="757"/>
      <c r="S42" s="757"/>
      <c r="T42" s="757"/>
      <c r="U42" s="757"/>
      <c r="V42" s="764"/>
    </row>
    <row r="43" spans="1:22" ht="16.5" customHeight="1" x14ac:dyDescent="0.4"/>
    <row r="44" spans="1:22" ht="16.5" customHeight="1" x14ac:dyDescent="0.4"/>
    <row r="45" spans="1:22" ht="16.5" customHeight="1" x14ac:dyDescent="0.4"/>
    <row r="46" spans="1:22" ht="16.5" customHeight="1" x14ac:dyDescent="0.4"/>
    <row r="47" spans="1:22" ht="16.5" customHeight="1" x14ac:dyDescent="0.4"/>
    <row r="48" spans="1:22" ht="16.5" customHeight="1" x14ac:dyDescent="0.4"/>
    <row r="49" ht="16.5" customHeight="1" x14ac:dyDescent="0.4"/>
  </sheetData>
  <mergeCells count="33">
    <mergeCell ref="A6:V6"/>
    <mergeCell ref="A3:D3"/>
    <mergeCell ref="E3:I3"/>
    <mergeCell ref="K3:N3"/>
    <mergeCell ref="O3:V3"/>
    <mergeCell ref="A5:V5"/>
    <mergeCell ref="H25:K25"/>
    <mergeCell ref="L25:M25"/>
    <mergeCell ref="O25:P25"/>
    <mergeCell ref="R25:S25"/>
    <mergeCell ref="H28:K28"/>
    <mergeCell ref="L28:M28"/>
    <mergeCell ref="O28:P28"/>
    <mergeCell ref="R28:S28"/>
    <mergeCell ref="E11:F11"/>
    <mergeCell ref="H11:I11"/>
    <mergeCell ref="K11:L11"/>
    <mergeCell ref="B18:Q19"/>
    <mergeCell ref="R18:U19"/>
    <mergeCell ref="E29:V29"/>
    <mergeCell ref="E41:V41"/>
    <mergeCell ref="H37:K37"/>
    <mergeCell ref="L37:M37"/>
    <mergeCell ref="O37:P37"/>
    <mergeCell ref="R37:S37"/>
    <mergeCell ref="H40:K40"/>
    <mergeCell ref="L40:M40"/>
    <mergeCell ref="O40:P40"/>
    <mergeCell ref="R40:S40"/>
    <mergeCell ref="H34:K34"/>
    <mergeCell ref="L34:M34"/>
    <mergeCell ref="O34:P34"/>
    <mergeCell ref="R34:S34"/>
  </mergeCells>
  <phoneticPr fontId="2"/>
  <printOptions horizontalCentered="1"/>
  <pageMargins left="0.39370078740157483" right="0.39370078740157483" top="0.78740157480314965" bottom="0" header="0.51181102362204722" footer="0.51181102362204722"/>
  <pageSetup paperSize="9" scale="96" orientation="portrait" blackAndWhite="1" r:id="rId1"/>
  <headerFooter alignWithMargins="0">
    <oddHeader>&amp;R&amp;"ＭＳ ゴシック,標準"&amp;10＜参考様式14＞</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5">
    <tabColor theme="8" tint="0.79998168889431442"/>
    <pageSetUpPr fitToPage="1"/>
  </sheetPr>
  <dimension ref="B1:BO150"/>
  <sheetViews>
    <sheetView showGridLines="0" view="pageBreakPreview" zoomScale="55" zoomScaleNormal="55" zoomScaleSheetLayoutView="55"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1334" t="s">
        <v>233</v>
      </c>
      <c r="AU1" s="1335"/>
      <c r="AV1" s="1335"/>
      <c r="AW1" s="1335"/>
      <c r="AX1" s="1335"/>
      <c r="AY1" s="1335"/>
      <c r="AZ1" s="1335"/>
      <c r="BA1" s="1335"/>
      <c r="BB1" s="1335"/>
      <c r="BC1" s="1335"/>
      <c r="BD1" s="1335"/>
      <c r="BE1" s="1335"/>
      <c r="BF1" s="1335"/>
      <c r="BG1" s="1335"/>
      <c r="BH1" s="1335"/>
      <c r="BI1" s="1335"/>
      <c r="BJ1" s="9" t="s">
        <v>2</v>
      </c>
    </row>
    <row r="2" spans="2:67" s="8" customFormat="1" ht="20.25" customHeight="1" x14ac:dyDescent="0.4">
      <c r="J2" s="7"/>
      <c r="M2" s="7"/>
      <c r="N2" s="7"/>
      <c r="P2" s="9"/>
      <c r="Q2" s="9"/>
      <c r="R2" s="9"/>
      <c r="S2" s="9"/>
      <c r="T2" s="9"/>
      <c r="U2" s="9"/>
      <c r="V2" s="9"/>
      <c r="W2" s="9"/>
      <c r="AB2" s="9" t="s">
        <v>27</v>
      </c>
      <c r="AC2" s="1336">
        <v>6</v>
      </c>
      <c r="AD2" s="1336"/>
      <c r="AE2" s="9" t="s">
        <v>28</v>
      </c>
      <c r="AF2" s="1337">
        <f>IF(AC2=0,"",YEAR(DATE(2018+AC2,1,1)))</f>
        <v>2024</v>
      </c>
      <c r="AG2" s="1337"/>
      <c r="AH2" s="8" t="s">
        <v>29</v>
      </c>
      <c r="AI2" s="8" t="s">
        <v>1</v>
      </c>
      <c r="AJ2" s="1336">
        <v>4</v>
      </c>
      <c r="AK2" s="1336"/>
      <c r="AL2" s="8" t="s">
        <v>24</v>
      </c>
      <c r="AS2" s="9" t="s">
        <v>31</v>
      </c>
      <c r="AT2" s="1336" t="s">
        <v>171</v>
      </c>
      <c r="AU2" s="1336"/>
      <c r="AV2" s="1336"/>
      <c r="AW2" s="1336"/>
      <c r="AX2" s="1336"/>
      <c r="AY2" s="1336"/>
      <c r="AZ2" s="1336"/>
      <c r="BA2" s="1336"/>
      <c r="BB2" s="1336"/>
      <c r="BC2" s="1336"/>
      <c r="BD2" s="1336"/>
      <c r="BE2" s="1336"/>
      <c r="BF2" s="1336"/>
      <c r="BG2" s="1336"/>
      <c r="BH2" s="1336"/>
      <c r="BI2" s="1336"/>
      <c r="BJ2" s="9" t="s">
        <v>2</v>
      </c>
      <c r="BK2" s="9"/>
      <c r="BL2" s="9"/>
      <c r="BM2" s="9"/>
    </row>
    <row r="3" spans="2:67" s="8" customFormat="1" ht="20.25" customHeight="1" x14ac:dyDescent="0.4">
      <c r="J3" s="7"/>
      <c r="M3" s="7"/>
      <c r="O3" s="9"/>
      <c r="P3" s="9"/>
      <c r="Q3" s="9"/>
      <c r="R3" s="9"/>
      <c r="S3" s="9"/>
      <c r="T3" s="9"/>
      <c r="U3" s="9"/>
      <c r="AC3" s="12"/>
      <c r="AD3" s="12"/>
      <c r="AE3" s="12"/>
      <c r="AF3" s="13"/>
      <c r="AG3" s="12"/>
      <c r="BD3" s="14" t="s">
        <v>21</v>
      </c>
      <c r="BE3" s="1338" t="s">
        <v>196</v>
      </c>
      <c r="BF3" s="1339"/>
      <c r="BG3" s="1339"/>
      <c r="BH3" s="1340"/>
      <c r="BI3" s="9"/>
    </row>
    <row r="4" spans="2:67" s="8" customFormat="1" ht="20.25" customHeight="1" x14ac:dyDescent="0.4">
      <c r="J4" s="7"/>
      <c r="M4" s="7"/>
      <c r="O4" s="9"/>
      <c r="P4" s="9"/>
      <c r="Q4" s="9"/>
      <c r="R4" s="9"/>
      <c r="S4" s="9"/>
      <c r="T4" s="9"/>
      <c r="U4" s="9"/>
      <c r="AC4" s="12"/>
      <c r="AD4" s="12"/>
      <c r="AE4" s="12"/>
      <c r="AF4" s="13"/>
      <c r="AG4" s="12"/>
      <c r="BD4" s="14" t="s">
        <v>198</v>
      </c>
      <c r="BE4" s="1338" t="s">
        <v>197</v>
      </c>
      <c r="BF4" s="1339"/>
      <c r="BG4" s="1339"/>
      <c r="BH4" s="1340"/>
      <c r="BI4" s="9"/>
    </row>
    <row r="5" spans="2:67" s="8" customFormat="1" ht="9" customHeight="1" x14ac:dyDescent="0.4">
      <c r="J5" s="7"/>
      <c r="M5" s="7"/>
      <c r="O5" s="9"/>
      <c r="P5" s="9"/>
      <c r="Q5" s="9"/>
      <c r="R5" s="9"/>
      <c r="S5" s="9"/>
      <c r="T5" s="9"/>
      <c r="U5" s="9"/>
      <c r="AC5" s="134"/>
      <c r="AD5" s="134"/>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4">
      <c r="B6" s="5"/>
      <c r="C6" s="6"/>
      <c r="D6" s="6"/>
      <c r="E6" s="6"/>
      <c r="F6" s="6"/>
      <c r="G6" s="6"/>
      <c r="H6" s="6"/>
      <c r="I6" s="6"/>
      <c r="J6" s="6"/>
      <c r="K6" s="31"/>
      <c r="L6" s="31"/>
      <c r="M6" s="31"/>
      <c r="N6" s="29"/>
      <c r="O6" s="31"/>
      <c r="P6" s="31"/>
      <c r="Q6" s="31"/>
      <c r="AJ6" s="6"/>
      <c r="AK6" s="6"/>
      <c r="AL6" s="6"/>
      <c r="AM6" s="6"/>
      <c r="AN6" s="6"/>
      <c r="AO6" s="6" t="s">
        <v>214</v>
      </c>
      <c r="AP6" s="6"/>
      <c r="AQ6" s="6"/>
      <c r="AR6" s="6"/>
      <c r="AS6" s="6"/>
      <c r="AT6" s="6"/>
      <c r="AU6" s="6"/>
      <c r="AW6" s="27"/>
      <c r="AX6" s="27"/>
      <c r="AY6" s="2"/>
      <c r="AZ6" s="6"/>
      <c r="BA6" s="1322">
        <v>40</v>
      </c>
      <c r="BB6" s="1323"/>
      <c r="BC6" s="2" t="s">
        <v>22</v>
      </c>
      <c r="BD6" s="6"/>
      <c r="BE6" s="1322">
        <v>160</v>
      </c>
      <c r="BF6" s="1323"/>
      <c r="BG6" s="2" t="s">
        <v>23</v>
      </c>
      <c r="BH6" s="6"/>
      <c r="BI6" s="15"/>
    </row>
    <row r="7" spans="2:67" s="8" customFormat="1" ht="5.25" customHeight="1" x14ac:dyDescent="0.4">
      <c r="B7" s="5"/>
      <c r="C7" s="30"/>
      <c r="D7" s="30"/>
      <c r="E7" s="30"/>
      <c r="F7" s="30"/>
      <c r="G7" s="30"/>
      <c r="H7" s="30"/>
      <c r="I7" s="30"/>
      <c r="J7" s="31"/>
      <c r="K7" s="31"/>
      <c r="L7" s="31"/>
      <c r="M7" s="29"/>
      <c r="N7" s="31"/>
      <c r="O7" s="31"/>
      <c r="P7" s="31"/>
      <c r="Q7" s="31"/>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4">
      <c r="B8" s="32"/>
      <c r="C8" s="29"/>
      <c r="D8" s="29"/>
      <c r="E8" s="29"/>
      <c r="F8" s="29"/>
      <c r="G8" s="29"/>
      <c r="H8" s="29"/>
      <c r="I8" s="29"/>
      <c r="J8" s="31"/>
      <c r="K8" s="31"/>
      <c r="L8" s="31"/>
      <c r="M8" s="29"/>
      <c r="N8" s="31"/>
      <c r="O8" s="31"/>
      <c r="P8" s="31"/>
      <c r="Q8" s="31"/>
      <c r="AJ8" s="25"/>
      <c r="AK8" s="25"/>
      <c r="AL8" s="25"/>
      <c r="AM8" s="6"/>
      <c r="AN8" s="15"/>
      <c r="AO8" s="26"/>
      <c r="AP8" s="26"/>
      <c r="AQ8" s="5"/>
      <c r="AR8" s="27"/>
      <c r="AS8" s="27"/>
      <c r="AT8" s="27"/>
      <c r="AU8" s="28"/>
      <c r="AV8" s="28"/>
      <c r="AW8" s="6"/>
      <c r="AX8" s="27"/>
      <c r="AY8" s="27"/>
      <c r="AZ8" s="29"/>
      <c r="BA8" s="6"/>
      <c r="BB8" s="6" t="s">
        <v>26</v>
      </c>
      <c r="BC8" s="6"/>
      <c r="BD8" s="6"/>
      <c r="BE8" s="1332">
        <f>DAY(EOMONTH(DATE(AF2,AJ2,1),0))</f>
        <v>30</v>
      </c>
      <c r="BF8" s="1333"/>
      <c r="BG8" s="6" t="s">
        <v>25</v>
      </c>
      <c r="BH8" s="6"/>
      <c r="BI8" s="6"/>
      <c r="BM8" s="9"/>
      <c r="BN8" s="9"/>
      <c r="BO8" s="9"/>
    </row>
    <row r="9" spans="2:67" s="8" customFormat="1" ht="5.25" customHeight="1" x14ac:dyDescent="0.4">
      <c r="B9" s="32"/>
      <c r="C9" s="29"/>
      <c r="D9" s="29"/>
      <c r="E9" s="29"/>
      <c r="F9" s="29"/>
      <c r="G9" s="29"/>
      <c r="H9" s="29"/>
      <c r="I9" s="29"/>
      <c r="J9" s="31"/>
      <c r="K9" s="31"/>
      <c r="L9" s="31"/>
      <c r="M9" s="29"/>
      <c r="N9" s="31"/>
      <c r="O9" s="31"/>
      <c r="P9" s="31"/>
      <c r="Q9" s="31"/>
      <c r="AJ9" s="25"/>
      <c r="AK9" s="25"/>
      <c r="AL9" s="25"/>
      <c r="AM9" s="6"/>
      <c r="AN9" s="15"/>
      <c r="AO9" s="26"/>
      <c r="AP9" s="26"/>
      <c r="AQ9" s="5"/>
      <c r="AR9" s="27"/>
      <c r="AS9" s="27"/>
      <c r="AT9" s="27"/>
      <c r="AU9" s="28"/>
      <c r="AV9" s="28"/>
      <c r="AW9" s="6"/>
      <c r="AX9" s="27"/>
      <c r="AY9" s="27"/>
      <c r="AZ9" s="29"/>
      <c r="BA9" s="6"/>
      <c r="BB9" s="6"/>
      <c r="BC9" s="6"/>
      <c r="BD9" s="6"/>
      <c r="BE9" s="29"/>
      <c r="BF9" s="29"/>
      <c r="BG9" s="6"/>
      <c r="BH9" s="6"/>
      <c r="BI9" s="6"/>
      <c r="BM9" s="9"/>
      <c r="BN9" s="9"/>
      <c r="BO9" s="9"/>
    </row>
    <row r="10" spans="2:67" s="8" customFormat="1" ht="21" customHeight="1" x14ac:dyDescent="0.4">
      <c r="B10" s="32"/>
      <c r="C10" s="29"/>
      <c r="D10" s="29"/>
      <c r="E10" s="29"/>
      <c r="F10" s="29"/>
      <c r="G10" s="29"/>
      <c r="H10" s="29"/>
      <c r="I10" s="29"/>
      <c r="J10" s="31"/>
      <c r="K10" s="31"/>
      <c r="L10" s="31"/>
      <c r="M10" s="29"/>
      <c r="N10" s="31"/>
      <c r="O10" s="31"/>
      <c r="P10" s="31"/>
      <c r="Q10" s="31"/>
      <c r="AJ10" s="25"/>
      <c r="AK10" s="25"/>
      <c r="AL10" s="25"/>
      <c r="AM10" s="6"/>
      <c r="AN10" s="15"/>
      <c r="AO10" s="26"/>
      <c r="AP10" s="26"/>
      <c r="AQ10" s="5"/>
      <c r="AR10" s="27"/>
      <c r="AS10" s="6" t="s">
        <v>250</v>
      </c>
      <c r="AT10" s="6"/>
      <c r="AU10" s="6"/>
      <c r="AV10" s="6"/>
      <c r="AW10" s="6"/>
      <c r="AX10" s="30"/>
      <c r="AY10" s="30"/>
      <c r="AZ10" s="30"/>
      <c r="BA10" s="6"/>
      <c r="BB10" s="6"/>
      <c r="BC10" s="15" t="s">
        <v>251</v>
      </c>
      <c r="BD10" s="6"/>
      <c r="BE10" s="1322">
        <v>36</v>
      </c>
      <c r="BF10" s="1323"/>
      <c r="BG10" s="2" t="s">
        <v>252</v>
      </c>
      <c r="BH10" s="6"/>
      <c r="BI10" s="6"/>
      <c r="BM10" s="9"/>
      <c r="BN10" s="9"/>
      <c r="BO10" s="9"/>
    </row>
    <row r="11" spans="2:67" ht="5.25" customHeight="1" thickBot="1" x14ac:dyDescent="0.45">
      <c r="C11" s="3"/>
      <c r="D11" s="3"/>
      <c r="E11" s="3"/>
      <c r="F11" s="3"/>
      <c r="G11" s="3"/>
      <c r="H11" s="3"/>
      <c r="I11" s="3"/>
      <c r="J11" s="3"/>
      <c r="AC11" s="3"/>
      <c r="AT11" s="3"/>
      <c r="BK11" s="4"/>
      <c r="BL11" s="4"/>
      <c r="BM11" s="4"/>
    </row>
    <row r="12" spans="2:67" ht="21.6" customHeight="1" x14ac:dyDescent="0.4">
      <c r="B12" s="1356" t="s">
        <v>20</v>
      </c>
      <c r="C12" s="1344" t="s">
        <v>224</v>
      </c>
      <c r="D12" s="1359"/>
      <c r="E12" s="115"/>
      <c r="F12" s="116"/>
      <c r="G12" s="115"/>
      <c r="H12" s="116"/>
      <c r="I12" s="1362" t="s">
        <v>225</v>
      </c>
      <c r="J12" s="1363"/>
      <c r="K12" s="1368" t="s">
        <v>226</v>
      </c>
      <c r="L12" s="1345"/>
      <c r="M12" s="1345"/>
      <c r="N12" s="1359"/>
      <c r="O12" s="1368" t="s">
        <v>227</v>
      </c>
      <c r="P12" s="1345"/>
      <c r="Q12" s="1345"/>
      <c r="R12" s="1345"/>
      <c r="S12" s="1359"/>
      <c r="T12" s="150"/>
      <c r="U12" s="150"/>
      <c r="V12" s="151"/>
      <c r="W12" s="1371" t="s">
        <v>232</v>
      </c>
      <c r="X12" s="1372"/>
      <c r="Y12" s="1372"/>
      <c r="Z12" s="1372"/>
      <c r="AA12" s="1372"/>
      <c r="AB12" s="1372"/>
      <c r="AC12" s="1372"/>
      <c r="AD12" s="1372"/>
      <c r="AE12" s="1372"/>
      <c r="AF12" s="1372"/>
      <c r="AG12" s="1372"/>
      <c r="AH12" s="1372"/>
      <c r="AI12" s="1372"/>
      <c r="AJ12" s="1372"/>
      <c r="AK12" s="1372"/>
      <c r="AL12" s="1372"/>
      <c r="AM12" s="1372"/>
      <c r="AN12" s="1372"/>
      <c r="AO12" s="1372"/>
      <c r="AP12" s="1372"/>
      <c r="AQ12" s="1372"/>
      <c r="AR12" s="1372"/>
      <c r="AS12" s="1372"/>
      <c r="AT12" s="1372"/>
      <c r="AU12" s="1372"/>
      <c r="AV12" s="1372"/>
      <c r="AW12" s="1372"/>
      <c r="AX12" s="1372"/>
      <c r="AY12" s="1372"/>
      <c r="AZ12" s="1372"/>
      <c r="BA12" s="1372"/>
      <c r="BB12" s="1326" t="str">
        <f>IF(BE3="４週","(9)1～4週目の勤務時間数合計","(9)1か月の勤務時間数　合計")</f>
        <v>(9)1～4週目の勤務時間数合計</v>
      </c>
      <c r="BC12" s="1327"/>
      <c r="BD12" s="1341" t="s">
        <v>228</v>
      </c>
      <c r="BE12" s="1327"/>
      <c r="BF12" s="1344" t="s">
        <v>229</v>
      </c>
      <c r="BG12" s="1345"/>
      <c r="BH12" s="1345"/>
      <c r="BI12" s="1345"/>
      <c r="BJ12" s="1346"/>
    </row>
    <row r="13" spans="2:67" ht="20.25" customHeight="1" x14ac:dyDescent="0.4">
      <c r="B13" s="1357"/>
      <c r="C13" s="1347"/>
      <c r="D13" s="1360"/>
      <c r="E13" s="117"/>
      <c r="F13" s="118"/>
      <c r="G13" s="117"/>
      <c r="H13" s="118"/>
      <c r="I13" s="1364"/>
      <c r="J13" s="1365"/>
      <c r="K13" s="1369"/>
      <c r="L13" s="1348"/>
      <c r="M13" s="1348"/>
      <c r="N13" s="1360"/>
      <c r="O13" s="1369"/>
      <c r="P13" s="1348"/>
      <c r="Q13" s="1348"/>
      <c r="R13" s="1348"/>
      <c r="S13" s="1360"/>
      <c r="T13" s="152"/>
      <c r="U13" s="152"/>
      <c r="V13" s="153"/>
      <c r="W13" s="1353" t="s">
        <v>11</v>
      </c>
      <c r="X13" s="1353"/>
      <c r="Y13" s="1353"/>
      <c r="Z13" s="1353"/>
      <c r="AA13" s="1353"/>
      <c r="AB13" s="1353"/>
      <c r="AC13" s="1354"/>
      <c r="AD13" s="1355" t="s">
        <v>12</v>
      </c>
      <c r="AE13" s="1353"/>
      <c r="AF13" s="1353"/>
      <c r="AG13" s="1353"/>
      <c r="AH13" s="1353"/>
      <c r="AI13" s="1353"/>
      <c r="AJ13" s="1354"/>
      <c r="AK13" s="1355" t="s">
        <v>13</v>
      </c>
      <c r="AL13" s="1353"/>
      <c r="AM13" s="1353"/>
      <c r="AN13" s="1353"/>
      <c r="AO13" s="1353"/>
      <c r="AP13" s="1353"/>
      <c r="AQ13" s="1354"/>
      <c r="AR13" s="1355" t="s">
        <v>14</v>
      </c>
      <c r="AS13" s="1353"/>
      <c r="AT13" s="1353"/>
      <c r="AU13" s="1353"/>
      <c r="AV13" s="1353"/>
      <c r="AW13" s="1353"/>
      <c r="AX13" s="1354"/>
      <c r="AY13" s="1355" t="s">
        <v>15</v>
      </c>
      <c r="AZ13" s="1353"/>
      <c r="BA13" s="1353"/>
      <c r="BB13" s="1328"/>
      <c r="BC13" s="1329"/>
      <c r="BD13" s="1342"/>
      <c r="BE13" s="1329"/>
      <c r="BF13" s="1347"/>
      <c r="BG13" s="1348"/>
      <c r="BH13" s="1348"/>
      <c r="BI13" s="1348"/>
      <c r="BJ13" s="1349"/>
    </row>
    <row r="14" spans="2:67" ht="20.25" customHeight="1" x14ac:dyDescent="0.4">
      <c r="B14" s="1357"/>
      <c r="C14" s="1347"/>
      <c r="D14" s="1360"/>
      <c r="E14" s="117"/>
      <c r="F14" s="118"/>
      <c r="G14" s="117"/>
      <c r="H14" s="118"/>
      <c r="I14" s="1364"/>
      <c r="J14" s="1365"/>
      <c r="K14" s="1369"/>
      <c r="L14" s="1348"/>
      <c r="M14" s="1348"/>
      <c r="N14" s="1360"/>
      <c r="O14" s="1369"/>
      <c r="P14" s="1348"/>
      <c r="Q14" s="1348"/>
      <c r="R14" s="1348"/>
      <c r="S14" s="1360"/>
      <c r="T14" s="152"/>
      <c r="U14" s="152"/>
      <c r="V14" s="153"/>
      <c r="W14" s="121">
        <v>1</v>
      </c>
      <c r="X14" s="114">
        <v>2</v>
      </c>
      <c r="Y14" s="114">
        <v>3</v>
      </c>
      <c r="Z14" s="114">
        <v>4</v>
      </c>
      <c r="AA14" s="114">
        <v>5</v>
      </c>
      <c r="AB14" s="114">
        <v>6</v>
      </c>
      <c r="AC14" s="122">
        <v>7</v>
      </c>
      <c r="AD14" s="123">
        <v>8</v>
      </c>
      <c r="AE14" s="114">
        <v>9</v>
      </c>
      <c r="AF14" s="114">
        <v>10</v>
      </c>
      <c r="AG14" s="114">
        <v>11</v>
      </c>
      <c r="AH14" s="114">
        <v>12</v>
      </c>
      <c r="AI14" s="114">
        <v>13</v>
      </c>
      <c r="AJ14" s="122">
        <v>14</v>
      </c>
      <c r="AK14" s="121">
        <v>15</v>
      </c>
      <c r="AL14" s="114">
        <v>16</v>
      </c>
      <c r="AM14" s="114">
        <v>17</v>
      </c>
      <c r="AN14" s="114">
        <v>18</v>
      </c>
      <c r="AO14" s="114">
        <v>19</v>
      </c>
      <c r="AP14" s="114">
        <v>20</v>
      </c>
      <c r="AQ14" s="122">
        <v>21</v>
      </c>
      <c r="AR14" s="123">
        <v>22</v>
      </c>
      <c r="AS14" s="114">
        <v>23</v>
      </c>
      <c r="AT14" s="114">
        <v>24</v>
      </c>
      <c r="AU14" s="114">
        <v>25</v>
      </c>
      <c r="AV14" s="114">
        <v>26</v>
      </c>
      <c r="AW14" s="114">
        <v>27</v>
      </c>
      <c r="AX14" s="122">
        <v>28</v>
      </c>
      <c r="AY14" s="123" t="str">
        <f>IF($BE$3="実績",IF(DAY(DATE($AF$2,$AJ$2,29))=29,29,""),"")</f>
        <v/>
      </c>
      <c r="AZ14" s="114" t="str">
        <f>IF($BE$3="実績",IF(DAY(DATE($AF$2,$AJ$2,30))=30,30,""),"")</f>
        <v/>
      </c>
      <c r="BA14" s="122" t="str">
        <f>IF($BE$3="実績",IF(DAY(DATE($AF$2,$AJ$2,31))=31,31,""),"")</f>
        <v/>
      </c>
      <c r="BB14" s="1328"/>
      <c r="BC14" s="1329"/>
      <c r="BD14" s="1342"/>
      <c r="BE14" s="1329"/>
      <c r="BF14" s="1347"/>
      <c r="BG14" s="1348"/>
      <c r="BH14" s="1348"/>
      <c r="BI14" s="1348"/>
      <c r="BJ14" s="1349"/>
    </row>
    <row r="15" spans="2:67" ht="20.25" hidden="1" customHeight="1" x14ac:dyDescent="0.4">
      <c r="B15" s="1357"/>
      <c r="C15" s="1347"/>
      <c r="D15" s="1360"/>
      <c r="E15" s="117"/>
      <c r="F15" s="118"/>
      <c r="G15" s="117"/>
      <c r="H15" s="118"/>
      <c r="I15" s="1364"/>
      <c r="J15" s="1365"/>
      <c r="K15" s="1369"/>
      <c r="L15" s="1348"/>
      <c r="M15" s="1348"/>
      <c r="N15" s="1360"/>
      <c r="O15" s="1369"/>
      <c r="P15" s="1348"/>
      <c r="Q15" s="1348"/>
      <c r="R15" s="1348"/>
      <c r="S15" s="1360"/>
      <c r="T15" s="152"/>
      <c r="U15" s="152"/>
      <c r="V15" s="153"/>
      <c r="W15" s="121">
        <f>WEEKDAY(DATE($AF$2,$AJ$2,1))</f>
        <v>2</v>
      </c>
      <c r="X15" s="114">
        <f>WEEKDAY(DATE($AF$2,$AJ$2,2))</f>
        <v>3</v>
      </c>
      <c r="Y15" s="114">
        <f>WEEKDAY(DATE($AF$2,$AJ$2,3))</f>
        <v>4</v>
      </c>
      <c r="Z15" s="114">
        <f>WEEKDAY(DATE($AF$2,$AJ$2,4))</f>
        <v>5</v>
      </c>
      <c r="AA15" s="114">
        <f>WEEKDAY(DATE($AF$2,$AJ$2,5))</f>
        <v>6</v>
      </c>
      <c r="AB15" s="114">
        <f>WEEKDAY(DATE($AF$2,$AJ$2,6))</f>
        <v>7</v>
      </c>
      <c r="AC15" s="122">
        <f>WEEKDAY(DATE($AF$2,$AJ$2,7))</f>
        <v>1</v>
      </c>
      <c r="AD15" s="123">
        <f>WEEKDAY(DATE($AF$2,$AJ$2,8))</f>
        <v>2</v>
      </c>
      <c r="AE15" s="114">
        <f>WEEKDAY(DATE($AF$2,$AJ$2,9))</f>
        <v>3</v>
      </c>
      <c r="AF15" s="114">
        <f>WEEKDAY(DATE($AF$2,$AJ$2,10))</f>
        <v>4</v>
      </c>
      <c r="AG15" s="114">
        <f>WEEKDAY(DATE($AF$2,$AJ$2,11))</f>
        <v>5</v>
      </c>
      <c r="AH15" s="114">
        <f>WEEKDAY(DATE($AF$2,$AJ$2,12))</f>
        <v>6</v>
      </c>
      <c r="AI15" s="114">
        <f>WEEKDAY(DATE($AF$2,$AJ$2,13))</f>
        <v>7</v>
      </c>
      <c r="AJ15" s="122">
        <f>WEEKDAY(DATE($AF$2,$AJ$2,14))</f>
        <v>1</v>
      </c>
      <c r="AK15" s="123">
        <f>WEEKDAY(DATE($AF$2,$AJ$2,15))</f>
        <v>2</v>
      </c>
      <c r="AL15" s="114">
        <f>WEEKDAY(DATE($AF$2,$AJ$2,16))</f>
        <v>3</v>
      </c>
      <c r="AM15" s="114">
        <f>WEEKDAY(DATE($AF$2,$AJ$2,17))</f>
        <v>4</v>
      </c>
      <c r="AN15" s="114">
        <f>WEEKDAY(DATE($AF$2,$AJ$2,18))</f>
        <v>5</v>
      </c>
      <c r="AO15" s="114">
        <f>WEEKDAY(DATE($AF$2,$AJ$2,19))</f>
        <v>6</v>
      </c>
      <c r="AP15" s="114">
        <f>WEEKDAY(DATE($AF$2,$AJ$2,20))</f>
        <v>7</v>
      </c>
      <c r="AQ15" s="122">
        <f>WEEKDAY(DATE($AF$2,$AJ$2,21))</f>
        <v>1</v>
      </c>
      <c r="AR15" s="123">
        <f>WEEKDAY(DATE($AF$2,$AJ$2,22))</f>
        <v>2</v>
      </c>
      <c r="AS15" s="114">
        <f>WEEKDAY(DATE($AF$2,$AJ$2,23))</f>
        <v>3</v>
      </c>
      <c r="AT15" s="114">
        <f>WEEKDAY(DATE($AF$2,$AJ$2,24))</f>
        <v>4</v>
      </c>
      <c r="AU15" s="114">
        <f>WEEKDAY(DATE($AF$2,$AJ$2,25))</f>
        <v>5</v>
      </c>
      <c r="AV15" s="114">
        <f>WEEKDAY(DATE($AF$2,$AJ$2,26))</f>
        <v>6</v>
      </c>
      <c r="AW15" s="114">
        <f>WEEKDAY(DATE($AF$2,$AJ$2,27))</f>
        <v>7</v>
      </c>
      <c r="AX15" s="122">
        <f>WEEKDAY(DATE($AF$2,$AJ$2,28))</f>
        <v>1</v>
      </c>
      <c r="AY15" s="123">
        <f>IF(AY14=29,WEEKDAY(DATE($AF$2,$AJ$2,29)),0)</f>
        <v>0</v>
      </c>
      <c r="AZ15" s="114">
        <f>IF(AZ14=30,WEEKDAY(DATE($AF$2,$AJ$2,30)),0)</f>
        <v>0</v>
      </c>
      <c r="BA15" s="122">
        <f>IF(BA14=31,WEEKDAY(DATE($AF$2,$AJ$2,31)),0)</f>
        <v>0</v>
      </c>
      <c r="BB15" s="1328"/>
      <c r="BC15" s="1329"/>
      <c r="BD15" s="1342"/>
      <c r="BE15" s="1329"/>
      <c r="BF15" s="1347"/>
      <c r="BG15" s="1348"/>
      <c r="BH15" s="1348"/>
      <c r="BI15" s="1348"/>
      <c r="BJ15" s="1349"/>
    </row>
    <row r="16" spans="2:67" ht="20.25" customHeight="1" thickBot="1" x14ac:dyDescent="0.45">
      <c r="B16" s="1358"/>
      <c r="C16" s="1350"/>
      <c r="D16" s="1361"/>
      <c r="E16" s="119"/>
      <c r="F16" s="120"/>
      <c r="G16" s="119"/>
      <c r="H16" s="120"/>
      <c r="I16" s="1366"/>
      <c r="J16" s="1367"/>
      <c r="K16" s="1370"/>
      <c r="L16" s="1351"/>
      <c r="M16" s="1351"/>
      <c r="N16" s="1361"/>
      <c r="O16" s="1370"/>
      <c r="P16" s="1351"/>
      <c r="Q16" s="1351"/>
      <c r="R16" s="1351"/>
      <c r="S16" s="1361"/>
      <c r="T16" s="154"/>
      <c r="U16" s="154"/>
      <c r="V16" s="155"/>
      <c r="W16" s="124" t="str">
        <f>IF(W15=1,"日",IF(W15=2,"月",IF(W15=3,"火",IF(W15=4,"水",IF(W15=5,"木",IF(W15=6,"金","土"))))))</f>
        <v>月</v>
      </c>
      <c r="X16" s="125" t="str">
        <f t="shared" ref="X16:AX16" si="0">IF(X15=1,"日",IF(X15=2,"月",IF(X15=3,"火",IF(X15=4,"水",IF(X15=5,"木",IF(X15=6,"金","土"))))))</f>
        <v>火</v>
      </c>
      <c r="Y16" s="125" t="str">
        <f t="shared" si="0"/>
        <v>水</v>
      </c>
      <c r="Z16" s="125" t="str">
        <f t="shared" si="0"/>
        <v>木</v>
      </c>
      <c r="AA16" s="125" t="str">
        <f t="shared" si="0"/>
        <v>金</v>
      </c>
      <c r="AB16" s="125" t="str">
        <f t="shared" si="0"/>
        <v>土</v>
      </c>
      <c r="AC16" s="126" t="str">
        <f t="shared" si="0"/>
        <v>日</v>
      </c>
      <c r="AD16" s="127" t="str">
        <f>IF(AD15=1,"日",IF(AD15=2,"月",IF(AD15=3,"火",IF(AD15=4,"水",IF(AD15=5,"木",IF(AD15=6,"金","土"))))))</f>
        <v>月</v>
      </c>
      <c r="AE16" s="125" t="str">
        <f t="shared" si="0"/>
        <v>火</v>
      </c>
      <c r="AF16" s="125" t="str">
        <f t="shared" si="0"/>
        <v>水</v>
      </c>
      <c r="AG16" s="125" t="str">
        <f t="shared" si="0"/>
        <v>木</v>
      </c>
      <c r="AH16" s="125" t="str">
        <f t="shared" si="0"/>
        <v>金</v>
      </c>
      <c r="AI16" s="125" t="str">
        <f t="shared" si="0"/>
        <v>土</v>
      </c>
      <c r="AJ16" s="126" t="str">
        <f t="shared" si="0"/>
        <v>日</v>
      </c>
      <c r="AK16" s="127" t="str">
        <f>IF(AK15=1,"日",IF(AK15=2,"月",IF(AK15=3,"火",IF(AK15=4,"水",IF(AK15=5,"木",IF(AK15=6,"金","土"))))))</f>
        <v>月</v>
      </c>
      <c r="AL16" s="125" t="str">
        <f t="shared" si="0"/>
        <v>火</v>
      </c>
      <c r="AM16" s="125" t="str">
        <f t="shared" si="0"/>
        <v>水</v>
      </c>
      <c r="AN16" s="125" t="str">
        <f t="shared" si="0"/>
        <v>木</v>
      </c>
      <c r="AO16" s="125" t="str">
        <f t="shared" si="0"/>
        <v>金</v>
      </c>
      <c r="AP16" s="125" t="str">
        <f t="shared" si="0"/>
        <v>土</v>
      </c>
      <c r="AQ16" s="126" t="str">
        <f t="shared" si="0"/>
        <v>日</v>
      </c>
      <c r="AR16" s="127" t="str">
        <f>IF(AR15=1,"日",IF(AR15=2,"月",IF(AR15=3,"火",IF(AR15=4,"水",IF(AR15=5,"木",IF(AR15=6,"金","土"))))))</f>
        <v>月</v>
      </c>
      <c r="AS16" s="125" t="str">
        <f t="shared" si="0"/>
        <v>火</v>
      </c>
      <c r="AT16" s="125" t="str">
        <f t="shared" si="0"/>
        <v>水</v>
      </c>
      <c r="AU16" s="125" t="str">
        <f t="shared" si="0"/>
        <v>木</v>
      </c>
      <c r="AV16" s="125" t="str">
        <f t="shared" si="0"/>
        <v>金</v>
      </c>
      <c r="AW16" s="125" t="str">
        <f t="shared" si="0"/>
        <v>土</v>
      </c>
      <c r="AX16" s="126" t="str">
        <f t="shared" si="0"/>
        <v>日</v>
      </c>
      <c r="AY16" s="125" t="str">
        <f>IF(AY15=1,"日",IF(AY15=2,"月",IF(AY15=3,"火",IF(AY15=4,"水",IF(AY15=5,"木",IF(AY15=6,"金",IF(AY15=0,"","土")))))))</f>
        <v/>
      </c>
      <c r="AZ16" s="125" t="str">
        <f>IF(AZ15=1,"日",IF(AZ15=2,"月",IF(AZ15=3,"火",IF(AZ15=4,"水",IF(AZ15=5,"木",IF(AZ15=6,"金",IF(AZ15=0,"","土")))))))</f>
        <v/>
      </c>
      <c r="BA16" s="125" t="str">
        <f>IF(BA15=1,"日",IF(BA15=2,"月",IF(BA15=3,"火",IF(BA15=4,"水",IF(BA15=5,"木",IF(BA15=6,"金",IF(BA15=0,"","土")))))))</f>
        <v/>
      </c>
      <c r="BB16" s="1330"/>
      <c r="BC16" s="1331"/>
      <c r="BD16" s="1343"/>
      <c r="BE16" s="1331"/>
      <c r="BF16" s="1350"/>
      <c r="BG16" s="1351"/>
      <c r="BH16" s="1351"/>
      <c r="BI16" s="1351"/>
      <c r="BJ16" s="1352"/>
    </row>
    <row r="17" spans="2:62" ht="20.25" customHeight="1" x14ac:dyDescent="0.4">
      <c r="B17" s="1462">
        <f>B15+1</f>
        <v>1</v>
      </c>
      <c r="C17" s="1324" t="s">
        <v>70</v>
      </c>
      <c r="D17" s="1325"/>
      <c r="E17" s="128"/>
      <c r="F17" s="129"/>
      <c r="G17" s="128"/>
      <c r="H17" s="129"/>
      <c r="I17" s="1401" t="s">
        <v>89</v>
      </c>
      <c r="J17" s="1402"/>
      <c r="K17" s="1403" t="s">
        <v>90</v>
      </c>
      <c r="L17" s="1404"/>
      <c r="M17" s="1404"/>
      <c r="N17" s="1325"/>
      <c r="O17" s="1465" t="s">
        <v>88</v>
      </c>
      <c r="P17" s="1466"/>
      <c r="Q17" s="1466"/>
      <c r="R17" s="1466"/>
      <c r="S17" s="1467"/>
      <c r="T17" s="89" t="s">
        <v>18</v>
      </c>
      <c r="U17" s="90"/>
      <c r="V17" s="91"/>
      <c r="W17" s="82" t="s">
        <v>201</v>
      </c>
      <c r="X17" s="83" t="s">
        <v>201</v>
      </c>
      <c r="Y17" s="83" t="s">
        <v>143</v>
      </c>
      <c r="Z17" s="83"/>
      <c r="AA17" s="83"/>
      <c r="AB17" s="83" t="s">
        <v>201</v>
      </c>
      <c r="AC17" s="84" t="s">
        <v>201</v>
      </c>
      <c r="AD17" s="82" t="s">
        <v>201</v>
      </c>
      <c r="AE17" s="83" t="s">
        <v>201</v>
      </c>
      <c r="AF17" s="83" t="s">
        <v>201</v>
      </c>
      <c r="AG17" s="83"/>
      <c r="AH17" s="83"/>
      <c r="AI17" s="83" t="s">
        <v>201</v>
      </c>
      <c r="AJ17" s="84" t="s">
        <v>201</v>
      </c>
      <c r="AK17" s="82" t="s">
        <v>201</v>
      </c>
      <c r="AL17" s="83" t="s">
        <v>201</v>
      </c>
      <c r="AM17" s="83" t="s">
        <v>201</v>
      </c>
      <c r="AN17" s="83"/>
      <c r="AO17" s="83"/>
      <c r="AP17" s="83" t="s">
        <v>201</v>
      </c>
      <c r="AQ17" s="84" t="s">
        <v>201</v>
      </c>
      <c r="AR17" s="82" t="s">
        <v>201</v>
      </c>
      <c r="AS17" s="83" t="s">
        <v>201</v>
      </c>
      <c r="AT17" s="83" t="s">
        <v>201</v>
      </c>
      <c r="AU17" s="83"/>
      <c r="AV17" s="83"/>
      <c r="AW17" s="83" t="s">
        <v>201</v>
      </c>
      <c r="AX17" s="84" t="s">
        <v>201</v>
      </c>
      <c r="AY17" s="82"/>
      <c r="AZ17" s="83"/>
      <c r="BA17" s="83"/>
      <c r="BB17" s="1397"/>
      <c r="BC17" s="1398"/>
      <c r="BD17" s="1399"/>
      <c r="BE17" s="1400"/>
      <c r="BF17" s="1394"/>
      <c r="BG17" s="1395"/>
      <c r="BH17" s="1395"/>
      <c r="BI17" s="1395"/>
      <c r="BJ17" s="1396"/>
    </row>
    <row r="18" spans="2:62" ht="20.25" customHeight="1" x14ac:dyDescent="0.4">
      <c r="B18" s="1463"/>
      <c r="C18" s="1320"/>
      <c r="D18" s="1321"/>
      <c r="E18" s="130"/>
      <c r="F18" s="131" t="str">
        <f>C17</f>
        <v>管理者</v>
      </c>
      <c r="G18" s="130"/>
      <c r="H18" s="131" t="str">
        <f>I17</f>
        <v>A</v>
      </c>
      <c r="I18" s="1379"/>
      <c r="J18" s="1380"/>
      <c r="K18" s="1383"/>
      <c r="L18" s="1384"/>
      <c r="M18" s="1384"/>
      <c r="N18" s="1321"/>
      <c r="O18" s="1420"/>
      <c r="P18" s="1421"/>
      <c r="Q18" s="1421"/>
      <c r="R18" s="1421"/>
      <c r="S18" s="1422"/>
      <c r="T18" s="92" t="s">
        <v>210</v>
      </c>
      <c r="U18" s="93"/>
      <c r="V18" s="94"/>
      <c r="W18" s="135">
        <f>IF(W17="","",VLOOKUP(W17,'【記載例】シフト記号表（勤務時間帯）'!$C$6:$L$47,10,FALSE))</f>
        <v>8</v>
      </c>
      <c r="X18" s="136">
        <f>IF(X17="","",VLOOKUP(X17,'【記載例】シフト記号表（勤務時間帯）'!$C$6:$L$47,10,FALSE))</f>
        <v>8</v>
      </c>
      <c r="Y18" s="136">
        <f>IF(Y17="","",VLOOKUP(Y17,'【記載例】シフト記号表（勤務時間帯）'!$C$6:$L$47,10,FALSE))</f>
        <v>8</v>
      </c>
      <c r="Z18" s="136" t="str">
        <f>IF(Z17="","",VLOOKUP(Z17,'【記載例】シフト記号表（勤務時間帯）'!$C$6:$L$47,10,FALSE))</f>
        <v/>
      </c>
      <c r="AA18" s="136" t="str">
        <f>IF(AA17="","",VLOOKUP(AA17,'【記載例】シフト記号表（勤務時間帯）'!$C$6:$L$47,10,FALSE))</f>
        <v/>
      </c>
      <c r="AB18" s="136">
        <f>IF(AB17="","",VLOOKUP(AB17,'【記載例】シフト記号表（勤務時間帯）'!$C$6:$L$47,10,FALSE))</f>
        <v>8</v>
      </c>
      <c r="AC18" s="137">
        <f>IF(AC17="","",VLOOKUP(AC17,'【記載例】シフト記号表（勤務時間帯）'!$C$6:$L$47,10,FALSE))</f>
        <v>8</v>
      </c>
      <c r="AD18" s="135">
        <f>IF(AD17="","",VLOOKUP(AD17,'【記載例】シフト記号表（勤務時間帯）'!$C$6:$L$47,10,FALSE))</f>
        <v>8</v>
      </c>
      <c r="AE18" s="136">
        <f>IF(AE17="","",VLOOKUP(AE17,'【記載例】シフト記号表（勤務時間帯）'!$C$6:$L$47,10,FALSE))</f>
        <v>8</v>
      </c>
      <c r="AF18" s="136">
        <f>IF(AF17="","",VLOOKUP(AF17,'【記載例】シフト記号表（勤務時間帯）'!$C$6:$L$47,10,FALSE))</f>
        <v>8</v>
      </c>
      <c r="AG18" s="136" t="str">
        <f>IF(AG17="","",VLOOKUP(AG17,'【記載例】シフト記号表（勤務時間帯）'!$C$6:$L$47,10,FALSE))</f>
        <v/>
      </c>
      <c r="AH18" s="136" t="str">
        <f>IF(AH17="","",VLOOKUP(AH17,'【記載例】シフト記号表（勤務時間帯）'!$C$6:$L$47,10,FALSE))</f>
        <v/>
      </c>
      <c r="AI18" s="136">
        <f>IF(AI17="","",VLOOKUP(AI17,'【記載例】シフト記号表（勤務時間帯）'!$C$6:$L$47,10,FALSE))</f>
        <v>8</v>
      </c>
      <c r="AJ18" s="137">
        <f>IF(AJ17="","",VLOOKUP(AJ17,'【記載例】シフト記号表（勤務時間帯）'!$C$6:$L$47,10,FALSE))</f>
        <v>8</v>
      </c>
      <c r="AK18" s="135">
        <f>IF(AK17="","",VLOOKUP(AK17,'【記載例】シフト記号表（勤務時間帯）'!$C$6:$L$47,10,FALSE))</f>
        <v>8</v>
      </c>
      <c r="AL18" s="136">
        <f>IF(AL17="","",VLOOKUP(AL17,'【記載例】シフト記号表（勤務時間帯）'!$C$6:$L$47,10,FALSE))</f>
        <v>8</v>
      </c>
      <c r="AM18" s="136">
        <f>IF(AM17="","",VLOOKUP(AM17,'【記載例】シフト記号表（勤務時間帯）'!$C$6:$L$47,10,FALSE))</f>
        <v>8</v>
      </c>
      <c r="AN18" s="136" t="str">
        <f>IF(AN17="","",VLOOKUP(AN17,'【記載例】シフト記号表（勤務時間帯）'!$C$6:$L$47,10,FALSE))</f>
        <v/>
      </c>
      <c r="AO18" s="136" t="str">
        <f>IF(AO17="","",VLOOKUP(AO17,'【記載例】シフト記号表（勤務時間帯）'!$C$6:$L$47,10,FALSE))</f>
        <v/>
      </c>
      <c r="AP18" s="136">
        <f>IF(AP17="","",VLOOKUP(AP17,'【記載例】シフト記号表（勤務時間帯）'!$C$6:$L$47,10,FALSE))</f>
        <v>8</v>
      </c>
      <c r="AQ18" s="137">
        <f>IF(AQ17="","",VLOOKUP(AQ17,'【記載例】シフト記号表（勤務時間帯）'!$C$6:$L$47,10,FALSE))</f>
        <v>8</v>
      </c>
      <c r="AR18" s="135">
        <f>IF(AR17="","",VLOOKUP(AR17,'【記載例】シフト記号表（勤務時間帯）'!$C$6:$L$47,10,FALSE))</f>
        <v>8</v>
      </c>
      <c r="AS18" s="136">
        <f>IF(AS17="","",VLOOKUP(AS17,'【記載例】シフト記号表（勤務時間帯）'!$C$6:$L$47,10,FALSE))</f>
        <v>8</v>
      </c>
      <c r="AT18" s="136">
        <f>IF(AT17="","",VLOOKUP(AT17,'【記載例】シフト記号表（勤務時間帯）'!$C$6:$L$47,10,FALSE))</f>
        <v>8</v>
      </c>
      <c r="AU18" s="136" t="str">
        <f>IF(AU17="","",VLOOKUP(AU17,'【記載例】シフト記号表（勤務時間帯）'!$C$6:$L$47,10,FALSE))</f>
        <v/>
      </c>
      <c r="AV18" s="136" t="str">
        <f>IF(AV17="","",VLOOKUP(AV17,'【記載例】シフト記号表（勤務時間帯）'!$C$6:$L$47,10,FALSE))</f>
        <v/>
      </c>
      <c r="AW18" s="136">
        <f>IF(AW17="","",VLOOKUP(AW17,'【記載例】シフト記号表（勤務時間帯）'!$C$6:$L$47,10,FALSE))</f>
        <v>8</v>
      </c>
      <c r="AX18" s="137">
        <f>IF(AX17="","",VLOOKUP(AX17,'【記載例】シフト記号表（勤務時間帯）'!$C$6:$L$47,10,FALSE))</f>
        <v>8</v>
      </c>
      <c r="AY18" s="135" t="str">
        <f>IF(AY17="","",VLOOKUP(AY17,'【記載例】シフト記号表（勤務時間帯）'!$C$6:$L$47,10,FALSE))</f>
        <v/>
      </c>
      <c r="AZ18" s="136" t="str">
        <f>IF(AZ17="","",VLOOKUP(AZ17,'【記載例】シフト記号表（勤務時間帯）'!$C$6:$L$47,10,FALSE))</f>
        <v/>
      </c>
      <c r="BA18" s="136" t="str">
        <f>IF(BA17="","",VLOOKUP(BA17,'【記載例】シフト記号表（勤務時間帯）'!$C$6:$L$47,10,FALSE))</f>
        <v/>
      </c>
      <c r="BB18" s="1391">
        <f>IF($BE$3="４週",SUM(W18:AX18),IF($BE$3="暦月",SUM(W18:BA18),""))</f>
        <v>160</v>
      </c>
      <c r="BC18" s="1392"/>
      <c r="BD18" s="1393">
        <f>IF($BE$3="４週",BB18/4,IF($BE$3="暦月",(BB18/($BE$8/7)),""))</f>
        <v>40</v>
      </c>
      <c r="BE18" s="1392"/>
      <c r="BF18" s="1388"/>
      <c r="BG18" s="1389"/>
      <c r="BH18" s="1389"/>
      <c r="BI18" s="1389"/>
      <c r="BJ18" s="1390"/>
    </row>
    <row r="19" spans="2:62" ht="20.25" customHeight="1" x14ac:dyDescent="0.4">
      <c r="B19" s="1462">
        <f>B17+1</f>
        <v>2</v>
      </c>
      <c r="C19" s="1318" t="s">
        <v>101</v>
      </c>
      <c r="D19" s="1319"/>
      <c r="E19" s="132"/>
      <c r="F19" s="133"/>
      <c r="G19" s="132"/>
      <c r="H19" s="133"/>
      <c r="I19" s="1377" t="s">
        <v>89</v>
      </c>
      <c r="J19" s="1378"/>
      <c r="K19" s="1381" t="s">
        <v>105</v>
      </c>
      <c r="L19" s="1382"/>
      <c r="M19" s="1382"/>
      <c r="N19" s="1319"/>
      <c r="O19" s="1420" t="s">
        <v>144</v>
      </c>
      <c r="P19" s="1421"/>
      <c r="Q19" s="1421"/>
      <c r="R19" s="1421"/>
      <c r="S19" s="1422"/>
      <c r="T19" s="95" t="s">
        <v>18</v>
      </c>
      <c r="U19" s="96"/>
      <c r="V19" s="97"/>
      <c r="W19" s="85" t="s">
        <v>39</v>
      </c>
      <c r="X19" s="86" t="s">
        <v>247</v>
      </c>
      <c r="Y19" s="86"/>
      <c r="Z19" s="86"/>
      <c r="AA19" s="86" t="s">
        <v>247</v>
      </c>
      <c r="AB19" s="86" t="s">
        <v>39</v>
      </c>
      <c r="AC19" s="87" t="s">
        <v>247</v>
      </c>
      <c r="AD19" s="85" t="s">
        <v>39</v>
      </c>
      <c r="AE19" s="86" t="s">
        <v>247</v>
      </c>
      <c r="AF19" s="86"/>
      <c r="AG19" s="86" t="s">
        <v>247</v>
      </c>
      <c r="AH19" s="86" t="s">
        <v>247</v>
      </c>
      <c r="AI19" s="86" t="s">
        <v>39</v>
      </c>
      <c r="AJ19" s="87"/>
      <c r="AK19" s="85" t="s">
        <v>39</v>
      </c>
      <c r="AL19" s="86" t="s">
        <v>247</v>
      </c>
      <c r="AM19" s="86" t="s">
        <v>39</v>
      </c>
      <c r="AN19" s="86"/>
      <c r="AO19" s="86" t="s">
        <v>247</v>
      </c>
      <c r="AP19" s="86" t="s">
        <v>39</v>
      </c>
      <c r="AQ19" s="87"/>
      <c r="AR19" s="85" t="s">
        <v>39</v>
      </c>
      <c r="AS19" s="86" t="s">
        <v>247</v>
      </c>
      <c r="AT19" s="86"/>
      <c r="AU19" s="86"/>
      <c r="AV19" s="86" t="s">
        <v>247</v>
      </c>
      <c r="AW19" s="86" t="s">
        <v>39</v>
      </c>
      <c r="AX19" s="87" t="s">
        <v>247</v>
      </c>
      <c r="AY19" s="85"/>
      <c r="AZ19" s="86"/>
      <c r="BA19" s="88"/>
      <c r="BB19" s="1373"/>
      <c r="BC19" s="1374"/>
      <c r="BD19" s="1375"/>
      <c r="BE19" s="1376"/>
      <c r="BF19" s="1385"/>
      <c r="BG19" s="1386"/>
      <c r="BH19" s="1386"/>
      <c r="BI19" s="1386"/>
      <c r="BJ19" s="1387"/>
    </row>
    <row r="20" spans="2:62" ht="20.25" customHeight="1" x14ac:dyDescent="0.4">
      <c r="B20" s="1463"/>
      <c r="C20" s="1320"/>
      <c r="D20" s="1321"/>
      <c r="E20" s="130"/>
      <c r="F20" s="131" t="str">
        <f>C19</f>
        <v>生活相談員</v>
      </c>
      <c r="G20" s="130"/>
      <c r="H20" s="131" t="str">
        <f>I19</f>
        <v>A</v>
      </c>
      <c r="I20" s="1379"/>
      <c r="J20" s="1380"/>
      <c r="K20" s="1383"/>
      <c r="L20" s="1384"/>
      <c r="M20" s="1384"/>
      <c r="N20" s="1321"/>
      <c r="O20" s="1420"/>
      <c r="P20" s="1421"/>
      <c r="Q20" s="1421"/>
      <c r="R20" s="1421"/>
      <c r="S20" s="1422"/>
      <c r="T20" s="92" t="s">
        <v>210</v>
      </c>
      <c r="U20" s="93"/>
      <c r="V20" s="94"/>
      <c r="W20" s="135">
        <f>IF(W19="","",VLOOKUP(W19,'【記載例】シフト記号表（勤務時間帯）'!$C$6:$L$47,10,FALSE))</f>
        <v>8</v>
      </c>
      <c r="X20" s="136">
        <f>IF(X19="","",VLOOKUP(X19,'【記載例】シフト記号表（勤務時間帯）'!$C$6:$L$47,10,FALSE))</f>
        <v>8</v>
      </c>
      <c r="Y20" s="136" t="str">
        <f>IF(Y19="","",VLOOKUP(Y19,'【記載例】シフト記号表（勤務時間帯）'!$C$6:$L$47,10,FALSE))</f>
        <v/>
      </c>
      <c r="Z20" s="136" t="str">
        <f>IF(Z19="","",VLOOKUP(Z19,'【記載例】シフト記号表（勤務時間帯）'!$C$6:$L$47,10,FALSE))</f>
        <v/>
      </c>
      <c r="AA20" s="136">
        <f>IF(AA19="","",VLOOKUP(AA19,'【記載例】シフト記号表（勤務時間帯）'!$C$6:$L$47,10,FALSE))</f>
        <v>8</v>
      </c>
      <c r="AB20" s="136">
        <f>IF(AB19="","",VLOOKUP(AB19,'【記載例】シフト記号表（勤務時間帯）'!$C$6:$L$47,10,FALSE))</f>
        <v>8</v>
      </c>
      <c r="AC20" s="137">
        <f>IF(AC19="","",VLOOKUP(AC19,'【記載例】シフト記号表（勤務時間帯）'!$C$6:$L$47,10,FALSE))</f>
        <v>8</v>
      </c>
      <c r="AD20" s="135">
        <f>IF(AD19="","",VLOOKUP(AD19,'【記載例】シフト記号表（勤務時間帯）'!$C$6:$L$47,10,FALSE))</f>
        <v>8</v>
      </c>
      <c r="AE20" s="136">
        <f>IF(AE19="","",VLOOKUP(AE19,'【記載例】シフト記号表（勤務時間帯）'!$C$6:$L$47,10,FALSE))</f>
        <v>8</v>
      </c>
      <c r="AF20" s="136" t="str">
        <f>IF(AF19="","",VLOOKUP(AF19,'【記載例】シフト記号表（勤務時間帯）'!$C$6:$L$47,10,FALSE))</f>
        <v/>
      </c>
      <c r="AG20" s="136">
        <f>IF(AG19="","",VLOOKUP(AG19,'【記載例】シフト記号表（勤務時間帯）'!$C$6:$L$47,10,FALSE))</f>
        <v>8</v>
      </c>
      <c r="AH20" s="136">
        <f>IF(AH19="","",VLOOKUP(AH19,'【記載例】シフト記号表（勤務時間帯）'!$C$6:$L$47,10,FALSE))</f>
        <v>8</v>
      </c>
      <c r="AI20" s="136">
        <f>IF(AI19="","",VLOOKUP(AI19,'【記載例】シフト記号表（勤務時間帯）'!$C$6:$L$47,10,FALSE))</f>
        <v>8</v>
      </c>
      <c r="AJ20" s="137" t="str">
        <f>IF(AJ19="","",VLOOKUP(AJ19,'【記載例】シフト記号表（勤務時間帯）'!$C$6:$L$47,10,FALSE))</f>
        <v/>
      </c>
      <c r="AK20" s="135">
        <f>IF(AK19="","",VLOOKUP(AK19,'【記載例】シフト記号表（勤務時間帯）'!$C$6:$L$47,10,FALSE))</f>
        <v>8</v>
      </c>
      <c r="AL20" s="136">
        <f>IF(AL19="","",VLOOKUP(AL19,'【記載例】シフト記号表（勤務時間帯）'!$C$6:$L$47,10,FALSE))</f>
        <v>8</v>
      </c>
      <c r="AM20" s="136">
        <f>IF(AM19="","",VLOOKUP(AM19,'【記載例】シフト記号表（勤務時間帯）'!$C$6:$L$47,10,FALSE))</f>
        <v>8</v>
      </c>
      <c r="AN20" s="136" t="str">
        <f>IF(AN19="","",VLOOKUP(AN19,'【記載例】シフト記号表（勤務時間帯）'!$C$6:$L$47,10,FALSE))</f>
        <v/>
      </c>
      <c r="AO20" s="136">
        <f>IF(AO19="","",VLOOKUP(AO19,'【記載例】シフト記号表（勤務時間帯）'!$C$6:$L$47,10,FALSE))</f>
        <v>8</v>
      </c>
      <c r="AP20" s="136">
        <f>IF(AP19="","",VLOOKUP(AP19,'【記載例】シフト記号表（勤務時間帯）'!$C$6:$L$47,10,FALSE))</f>
        <v>8</v>
      </c>
      <c r="AQ20" s="137" t="str">
        <f>IF(AQ19="","",VLOOKUP(AQ19,'【記載例】シフト記号表（勤務時間帯）'!$C$6:$L$47,10,FALSE))</f>
        <v/>
      </c>
      <c r="AR20" s="135">
        <f>IF(AR19="","",VLOOKUP(AR19,'【記載例】シフト記号表（勤務時間帯）'!$C$6:$L$47,10,FALSE))</f>
        <v>8</v>
      </c>
      <c r="AS20" s="136">
        <f>IF(AS19="","",VLOOKUP(AS19,'【記載例】シフト記号表（勤務時間帯）'!$C$6:$L$47,10,FALSE))</f>
        <v>8</v>
      </c>
      <c r="AT20" s="136" t="str">
        <f>IF(AT19="","",VLOOKUP(AT19,'【記載例】シフト記号表（勤務時間帯）'!$C$6:$L$47,10,FALSE))</f>
        <v/>
      </c>
      <c r="AU20" s="136" t="str">
        <f>IF(AU19="","",VLOOKUP(AU19,'【記載例】シフト記号表（勤務時間帯）'!$C$6:$L$47,10,FALSE))</f>
        <v/>
      </c>
      <c r="AV20" s="136">
        <f>IF(AV19="","",VLOOKUP(AV19,'【記載例】シフト記号表（勤務時間帯）'!$C$6:$L$47,10,FALSE))</f>
        <v>8</v>
      </c>
      <c r="AW20" s="136">
        <f>IF(AW19="","",VLOOKUP(AW19,'【記載例】シフト記号表（勤務時間帯）'!$C$6:$L$47,10,FALSE))</f>
        <v>8</v>
      </c>
      <c r="AX20" s="137">
        <f>IF(AX19="","",VLOOKUP(AX19,'【記載例】シフト記号表（勤務時間帯）'!$C$6:$L$47,10,FALSE))</f>
        <v>8</v>
      </c>
      <c r="AY20" s="135" t="str">
        <f>IF(AY19="","",VLOOKUP(AY19,'【記載例】シフト記号表（勤務時間帯）'!$C$6:$L$47,10,FALSE))</f>
        <v/>
      </c>
      <c r="AZ20" s="136" t="str">
        <f>IF(AZ19="","",VLOOKUP(AZ19,'【記載例】シフト記号表（勤務時間帯）'!$C$6:$L$47,10,FALSE))</f>
        <v/>
      </c>
      <c r="BA20" s="136" t="str">
        <f>IF(BA19="","",VLOOKUP(BA19,'【記載例】シフト記号表（勤務時間帯）'!$C$6:$L$47,10,FALSE))</f>
        <v/>
      </c>
      <c r="BB20" s="1391">
        <f>IF($BE$3="４週",SUM(W20:AX20),IF($BE$3="暦月",SUM(W20:BA20),""))</f>
        <v>160</v>
      </c>
      <c r="BC20" s="1392"/>
      <c r="BD20" s="1393">
        <f>IF($BE$3="４週",BB20/4,IF($BE$3="暦月",(BB20/($BE$8/7)),""))</f>
        <v>40</v>
      </c>
      <c r="BE20" s="1392"/>
      <c r="BF20" s="1388"/>
      <c r="BG20" s="1389"/>
      <c r="BH20" s="1389"/>
      <c r="BI20" s="1389"/>
      <c r="BJ20" s="1390"/>
    </row>
    <row r="21" spans="2:62" ht="20.25" customHeight="1" x14ac:dyDescent="0.4">
      <c r="B21" s="1462">
        <f>B19+1</f>
        <v>3</v>
      </c>
      <c r="C21" s="1318" t="s">
        <v>241</v>
      </c>
      <c r="D21" s="1319"/>
      <c r="E21" s="130"/>
      <c r="F21" s="131"/>
      <c r="G21" s="130"/>
      <c r="H21" s="131"/>
      <c r="I21" s="1377" t="s">
        <v>89</v>
      </c>
      <c r="J21" s="1378"/>
      <c r="K21" s="1381" t="s">
        <v>71</v>
      </c>
      <c r="L21" s="1382"/>
      <c r="M21" s="1382"/>
      <c r="N21" s="1319"/>
      <c r="O21" s="1420" t="s">
        <v>145</v>
      </c>
      <c r="P21" s="1421"/>
      <c r="Q21" s="1421"/>
      <c r="R21" s="1421"/>
      <c r="S21" s="1422"/>
      <c r="T21" s="95" t="s">
        <v>18</v>
      </c>
      <c r="U21" s="96"/>
      <c r="V21" s="97"/>
      <c r="W21" s="85" t="s">
        <v>201</v>
      </c>
      <c r="X21" s="86" t="s">
        <v>201</v>
      </c>
      <c r="Y21" s="86" t="s">
        <v>201</v>
      </c>
      <c r="Z21" s="86"/>
      <c r="AA21" s="86"/>
      <c r="AB21" s="86" t="s">
        <v>201</v>
      </c>
      <c r="AC21" s="87" t="s">
        <v>201</v>
      </c>
      <c r="AD21" s="85" t="s">
        <v>201</v>
      </c>
      <c r="AE21" s="86" t="s">
        <v>201</v>
      </c>
      <c r="AF21" s="86" t="s">
        <v>201</v>
      </c>
      <c r="AG21" s="86"/>
      <c r="AH21" s="86"/>
      <c r="AI21" s="86" t="s">
        <v>201</v>
      </c>
      <c r="AJ21" s="87" t="s">
        <v>201</v>
      </c>
      <c r="AK21" s="85" t="s">
        <v>201</v>
      </c>
      <c r="AL21" s="86" t="s">
        <v>201</v>
      </c>
      <c r="AM21" s="86" t="s">
        <v>201</v>
      </c>
      <c r="AN21" s="86"/>
      <c r="AO21" s="86"/>
      <c r="AP21" s="86" t="s">
        <v>201</v>
      </c>
      <c r="AQ21" s="87" t="s">
        <v>201</v>
      </c>
      <c r="AR21" s="85" t="s">
        <v>201</v>
      </c>
      <c r="AS21" s="86" t="s">
        <v>201</v>
      </c>
      <c r="AT21" s="86" t="s">
        <v>201</v>
      </c>
      <c r="AU21" s="86"/>
      <c r="AV21" s="86"/>
      <c r="AW21" s="86" t="s">
        <v>201</v>
      </c>
      <c r="AX21" s="87" t="s">
        <v>201</v>
      </c>
      <c r="AY21" s="85"/>
      <c r="AZ21" s="86"/>
      <c r="BA21" s="88"/>
      <c r="BB21" s="1373"/>
      <c r="BC21" s="1374"/>
      <c r="BD21" s="1375"/>
      <c r="BE21" s="1376"/>
      <c r="BF21" s="1385"/>
      <c r="BG21" s="1386"/>
      <c r="BH21" s="1386"/>
      <c r="BI21" s="1386"/>
      <c r="BJ21" s="1387"/>
    </row>
    <row r="22" spans="2:62" ht="20.25" customHeight="1" x14ac:dyDescent="0.4">
      <c r="B22" s="1463"/>
      <c r="C22" s="1320"/>
      <c r="D22" s="1321"/>
      <c r="E22" s="130"/>
      <c r="F22" s="131" t="str">
        <f>C21</f>
        <v>計画作成担当者</v>
      </c>
      <c r="G22" s="130"/>
      <c r="H22" s="131" t="str">
        <f>I21</f>
        <v>A</v>
      </c>
      <c r="I22" s="1379"/>
      <c r="J22" s="1380"/>
      <c r="K22" s="1383"/>
      <c r="L22" s="1384"/>
      <c r="M22" s="1384"/>
      <c r="N22" s="1321"/>
      <c r="O22" s="1420"/>
      <c r="P22" s="1421"/>
      <c r="Q22" s="1421"/>
      <c r="R22" s="1421"/>
      <c r="S22" s="1422"/>
      <c r="T22" s="92" t="s">
        <v>210</v>
      </c>
      <c r="U22" s="93"/>
      <c r="V22" s="94"/>
      <c r="W22" s="135">
        <f>IF(W21="","",VLOOKUP(W21,'【記載例】シフト記号表（勤務時間帯）'!$C$6:$L$47,10,FALSE))</f>
        <v>8</v>
      </c>
      <c r="X22" s="136">
        <f>IF(X21="","",VLOOKUP(X21,'【記載例】シフト記号表（勤務時間帯）'!$C$6:$L$47,10,FALSE))</f>
        <v>8</v>
      </c>
      <c r="Y22" s="136">
        <f>IF(Y21="","",VLOOKUP(Y21,'【記載例】シフト記号表（勤務時間帯）'!$C$6:$L$47,10,FALSE))</f>
        <v>8</v>
      </c>
      <c r="Z22" s="136" t="str">
        <f>IF(Z21="","",VLOOKUP(Z21,'【記載例】シフト記号表（勤務時間帯）'!$C$6:$L$47,10,FALSE))</f>
        <v/>
      </c>
      <c r="AA22" s="136" t="str">
        <f>IF(AA21="","",VLOOKUP(AA21,'【記載例】シフト記号表（勤務時間帯）'!$C$6:$L$47,10,FALSE))</f>
        <v/>
      </c>
      <c r="AB22" s="136">
        <f>IF(AB21="","",VLOOKUP(AB21,'【記載例】シフト記号表（勤務時間帯）'!$C$6:$L$47,10,FALSE))</f>
        <v>8</v>
      </c>
      <c r="AC22" s="137">
        <f>IF(AC21="","",VLOOKUP(AC21,'【記載例】シフト記号表（勤務時間帯）'!$C$6:$L$47,10,FALSE))</f>
        <v>8</v>
      </c>
      <c r="AD22" s="135">
        <f>IF(AD21="","",VLOOKUP(AD21,'【記載例】シフト記号表（勤務時間帯）'!$C$6:$L$47,10,FALSE))</f>
        <v>8</v>
      </c>
      <c r="AE22" s="136">
        <f>IF(AE21="","",VLOOKUP(AE21,'【記載例】シフト記号表（勤務時間帯）'!$C$6:$L$47,10,FALSE))</f>
        <v>8</v>
      </c>
      <c r="AF22" s="136">
        <f>IF(AF21="","",VLOOKUP(AF21,'【記載例】シフト記号表（勤務時間帯）'!$C$6:$L$47,10,FALSE))</f>
        <v>8</v>
      </c>
      <c r="AG22" s="136" t="str">
        <f>IF(AG21="","",VLOOKUP(AG21,'【記載例】シフト記号表（勤務時間帯）'!$C$6:$L$47,10,FALSE))</f>
        <v/>
      </c>
      <c r="AH22" s="136" t="str">
        <f>IF(AH21="","",VLOOKUP(AH21,'【記載例】シフト記号表（勤務時間帯）'!$C$6:$L$47,10,FALSE))</f>
        <v/>
      </c>
      <c r="AI22" s="136">
        <f>IF(AI21="","",VLOOKUP(AI21,'【記載例】シフト記号表（勤務時間帯）'!$C$6:$L$47,10,FALSE))</f>
        <v>8</v>
      </c>
      <c r="AJ22" s="137">
        <f>IF(AJ21="","",VLOOKUP(AJ21,'【記載例】シフト記号表（勤務時間帯）'!$C$6:$L$47,10,FALSE))</f>
        <v>8</v>
      </c>
      <c r="AK22" s="135">
        <f>IF(AK21="","",VLOOKUP(AK21,'【記載例】シフト記号表（勤務時間帯）'!$C$6:$L$47,10,FALSE))</f>
        <v>8</v>
      </c>
      <c r="AL22" s="136">
        <f>IF(AL21="","",VLOOKUP(AL21,'【記載例】シフト記号表（勤務時間帯）'!$C$6:$L$47,10,FALSE))</f>
        <v>8</v>
      </c>
      <c r="AM22" s="136">
        <f>IF(AM21="","",VLOOKUP(AM21,'【記載例】シフト記号表（勤務時間帯）'!$C$6:$L$47,10,FALSE))</f>
        <v>8</v>
      </c>
      <c r="AN22" s="136" t="str">
        <f>IF(AN21="","",VLOOKUP(AN21,'【記載例】シフト記号表（勤務時間帯）'!$C$6:$L$47,10,FALSE))</f>
        <v/>
      </c>
      <c r="AO22" s="136" t="str">
        <f>IF(AO21="","",VLOOKUP(AO21,'【記載例】シフト記号表（勤務時間帯）'!$C$6:$L$47,10,FALSE))</f>
        <v/>
      </c>
      <c r="AP22" s="136">
        <f>IF(AP21="","",VLOOKUP(AP21,'【記載例】シフト記号表（勤務時間帯）'!$C$6:$L$47,10,FALSE))</f>
        <v>8</v>
      </c>
      <c r="AQ22" s="137">
        <f>IF(AQ21="","",VLOOKUP(AQ21,'【記載例】シフト記号表（勤務時間帯）'!$C$6:$L$47,10,FALSE))</f>
        <v>8</v>
      </c>
      <c r="AR22" s="135">
        <f>IF(AR21="","",VLOOKUP(AR21,'【記載例】シフト記号表（勤務時間帯）'!$C$6:$L$47,10,FALSE))</f>
        <v>8</v>
      </c>
      <c r="AS22" s="136">
        <f>IF(AS21="","",VLOOKUP(AS21,'【記載例】シフト記号表（勤務時間帯）'!$C$6:$L$47,10,FALSE))</f>
        <v>8</v>
      </c>
      <c r="AT22" s="136">
        <f>IF(AT21="","",VLOOKUP(AT21,'【記載例】シフト記号表（勤務時間帯）'!$C$6:$L$47,10,FALSE))</f>
        <v>8</v>
      </c>
      <c r="AU22" s="136" t="str">
        <f>IF(AU21="","",VLOOKUP(AU21,'【記載例】シフト記号表（勤務時間帯）'!$C$6:$L$47,10,FALSE))</f>
        <v/>
      </c>
      <c r="AV22" s="136" t="str">
        <f>IF(AV21="","",VLOOKUP(AV21,'【記載例】シフト記号表（勤務時間帯）'!$C$6:$L$47,10,FALSE))</f>
        <v/>
      </c>
      <c r="AW22" s="136">
        <f>IF(AW21="","",VLOOKUP(AW21,'【記載例】シフト記号表（勤務時間帯）'!$C$6:$L$47,10,FALSE))</f>
        <v>8</v>
      </c>
      <c r="AX22" s="137">
        <f>IF(AX21="","",VLOOKUP(AX21,'【記載例】シフト記号表（勤務時間帯）'!$C$6:$L$47,10,FALSE))</f>
        <v>8</v>
      </c>
      <c r="AY22" s="135" t="str">
        <f>IF(AY21="","",VLOOKUP(AY21,'【記載例】シフト記号表（勤務時間帯）'!$C$6:$L$47,10,FALSE))</f>
        <v/>
      </c>
      <c r="AZ22" s="136" t="str">
        <f>IF(AZ21="","",VLOOKUP(AZ21,'【記載例】シフト記号表（勤務時間帯）'!$C$6:$L$47,10,FALSE))</f>
        <v/>
      </c>
      <c r="BA22" s="136" t="str">
        <f>IF(BA21="","",VLOOKUP(BA21,'【記載例】シフト記号表（勤務時間帯）'!$C$6:$L$47,10,FALSE))</f>
        <v/>
      </c>
      <c r="BB22" s="1391">
        <f>IF($BE$3="４週",SUM(W22:AX22),IF($BE$3="暦月",SUM(W22:BA22),""))</f>
        <v>160</v>
      </c>
      <c r="BC22" s="1392"/>
      <c r="BD22" s="1393">
        <f>IF($BE$3="４週",BB22/4,IF($BE$3="暦月",(BB22/($BE$8/7)),""))</f>
        <v>40</v>
      </c>
      <c r="BE22" s="1392"/>
      <c r="BF22" s="1388"/>
      <c r="BG22" s="1389"/>
      <c r="BH22" s="1389"/>
      <c r="BI22" s="1389"/>
      <c r="BJ22" s="1390"/>
    </row>
    <row r="23" spans="2:62" ht="20.25" customHeight="1" x14ac:dyDescent="0.4">
      <c r="B23" s="1462">
        <f>B21+1</f>
        <v>4</v>
      </c>
      <c r="C23" s="1318" t="s">
        <v>104</v>
      </c>
      <c r="D23" s="1319"/>
      <c r="E23" s="130"/>
      <c r="F23" s="131"/>
      <c r="G23" s="130"/>
      <c r="H23" s="131"/>
      <c r="I23" s="1377" t="s">
        <v>126</v>
      </c>
      <c r="J23" s="1378"/>
      <c r="K23" s="1381" t="s">
        <v>112</v>
      </c>
      <c r="L23" s="1382"/>
      <c r="M23" s="1382"/>
      <c r="N23" s="1319"/>
      <c r="O23" s="1420" t="s">
        <v>146</v>
      </c>
      <c r="P23" s="1421"/>
      <c r="Q23" s="1421"/>
      <c r="R23" s="1421"/>
      <c r="S23" s="1422"/>
      <c r="T23" s="95" t="s">
        <v>18</v>
      </c>
      <c r="U23" s="96"/>
      <c r="V23" s="97"/>
      <c r="W23" s="85" t="s">
        <v>203</v>
      </c>
      <c r="X23" s="86" t="s">
        <v>203</v>
      </c>
      <c r="Y23" s="86" t="s">
        <v>202</v>
      </c>
      <c r="Z23" s="86"/>
      <c r="AA23" s="86"/>
      <c r="AB23" s="86" t="s">
        <v>203</v>
      </c>
      <c r="AC23" s="87" t="s">
        <v>203</v>
      </c>
      <c r="AD23" s="85" t="s">
        <v>203</v>
      </c>
      <c r="AE23" s="86" t="s">
        <v>203</v>
      </c>
      <c r="AF23" s="86" t="s">
        <v>203</v>
      </c>
      <c r="AG23" s="86"/>
      <c r="AH23" s="86"/>
      <c r="AI23" s="86" t="s">
        <v>203</v>
      </c>
      <c r="AJ23" s="87" t="s">
        <v>203</v>
      </c>
      <c r="AK23" s="85" t="s">
        <v>203</v>
      </c>
      <c r="AL23" s="86" t="s">
        <v>203</v>
      </c>
      <c r="AM23" s="86" t="s">
        <v>203</v>
      </c>
      <c r="AN23" s="86"/>
      <c r="AO23" s="86"/>
      <c r="AP23" s="86" t="s">
        <v>203</v>
      </c>
      <c r="AQ23" s="87" t="s">
        <v>203</v>
      </c>
      <c r="AR23" s="85" t="s">
        <v>203</v>
      </c>
      <c r="AS23" s="86" t="s">
        <v>203</v>
      </c>
      <c r="AT23" s="86" t="s">
        <v>203</v>
      </c>
      <c r="AU23" s="86"/>
      <c r="AV23" s="86"/>
      <c r="AW23" s="86" t="s">
        <v>203</v>
      </c>
      <c r="AX23" s="87" t="s">
        <v>203</v>
      </c>
      <c r="AY23" s="85"/>
      <c r="AZ23" s="86"/>
      <c r="BA23" s="88"/>
      <c r="BB23" s="1373"/>
      <c r="BC23" s="1374"/>
      <c r="BD23" s="1375"/>
      <c r="BE23" s="1376"/>
      <c r="BF23" s="1385"/>
      <c r="BG23" s="1386"/>
      <c r="BH23" s="1386"/>
      <c r="BI23" s="1386"/>
      <c r="BJ23" s="1387"/>
    </row>
    <row r="24" spans="2:62" ht="20.25" customHeight="1" x14ac:dyDescent="0.4">
      <c r="B24" s="1463"/>
      <c r="C24" s="1320"/>
      <c r="D24" s="1321"/>
      <c r="E24" s="130"/>
      <c r="F24" s="131" t="str">
        <f>C23</f>
        <v>機能訓練指導員</v>
      </c>
      <c r="G24" s="130"/>
      <c r="H24" s="131" t="str">
        <f>I23</f>
        <v>B</v>
      </c>
      <c r="I24" s="1379"/>
      <c r="J24" s="1380"/>
      <c r="K24" s="1383"/>
      <c r="L24" s="1384"/>
      <c r="M24" s="1384"/>
      <c r="N24" s="1321"/>
      <c r="O24" s="1420"/>
      <c r="P24" s="1421"/>
      <c r="Q24" s="1421"/>
      <c r="R24" s="1421"/>
      <c r="S24" s="1422"/>
      <c r="T24" s="92" t="s">
        <v>210</v>
      </c>
      <c r="U24" s="93"/>
      <c r="V24" s="94"/>
      <c r="W24" s="135">
        <f>IF(W23="","",VLOOKUP(W23,'【記載例】シフト記号表（勤務時間帯）'!$C$6:$L$47,10,FALSE))</f>
        <v>4.0000000000000009</v>
      </c>
      <c r="X24" s="136">
        <f>IF(X23="","",VLOOKUP(X23,'【記載例】シフト記号表（勤務時間帯）'!$C$6:$L$47,10,FALSE))</f>
        <v>4.0000000000000009</v>
      </c>
      <c r="Y24" s="136">
        <f>IF(Y23="","",VLOOKUP(Y23,'【記載例】シフト記号表（勤務時間帯）'!$C$6:$L$47,10,FALSE))</f>
        <v>4.0000000000000009</v>
      </c>
      <c r="Z24" s="136" t="str">
        <f>IF(Z23="","",VLOOKUP(Z23,'【記載例】シフト記号表（勤務時間帯）'!$C$6:$L$47,10,FALSE))</f>
        <v/>
      </c>
      <c r="AA24" s="136" t="str">
        <f>IF(AA23="","",VLOOKUP(AA23,'【記載例】シフト記号表（勤務時間帯）'!$C$6:$L$47,10,FALSE))</f>
        <v/>
      </c>
      <c r="AB24" s="136">
        <f>IF(AB23="","",VLOOKUP(AB23,'【記載例】シフト記号表（勤務時間帯）'!$C$6:$L$47,10,FALSE))</f>
        <v>4.0000000000000009</v>
      </c>
      <c r="AC24" s="137">
        <f>IF(AC23="","",VLOOKUP(AC23,'【記載例】シフト記号表（勤務時間帯）'!$C$6:$L$47,10,FALSE))</f>
        <v>4.0000000000000009</v>
      </c>
      <c r="AD24" s="135">
        <f>IF(AD23="","",VLOOKUP(AD23,'【記載例】シフト記号表（勤務時間帯）'!$C$6:$L$47,10,FALSE))</f>
        <v>4.0000000000000009</v>
      </c>
      <c r="AE24" s="136">
        <f>IF(AE23="","",VLOOKUP(AE23,'【記載例】シフト記号表（勤務時間帯）'!$C$6:$L$47,10,FALSE))</f>
        <v>4.0000000000000009</v>
      </c>
      <c r="AF24" s="136">
        <f>IF(AF23="","",VLOOKUP(AF23,'【記載例】シフト記号表（勤務時間帯）'!$C$6:$L$47,10,FALSE))</f>
        <v>4.0000000000000009</v>
      </c>
      <c r="AG24" s="136" t="str">
        <f>IF(AG23="","",VLOOKUP(AG23,'【記載例】シフト記号表（勤務時間帯）'!$C$6:$L$47,10,FALSE))</f>
        <v/>
      </c>
      <c r="AH24" s="136" t="str">
        <f>IF(AH23="","",VLOOKUP(AH23,'【記載例】シフト記号表（勤務時間帯）'!$C$6:$L$47,10,FALSE))</f>
        <v/>
      </c>
      <c r="AI24" s="136">
        <f>IF(AI23="","",VLOOKUP(AI23,'【記載例】シフト記号表（勤務時間帯）'!$C$6:$L$47,10,FALSE))</f>
        <v>4.0000000000000009</v>
      </c>
      <c r="AJ24" s="137">
        <f>IF(AJ23="","",VLOOKUP(AJ23,'【記載例】シフト記号表（勤務時間帯）'!$C$6:$L$47,10,FALSE))</f>
        <v>4.0000000000000009</v>
      </c>
      <c r="AK24" s="135">
        <f>IF(AK23="","",VLOOKUP(AK23,'【記載例】シフト記号表（勤務時間帯）'!$C$6:$L$47,10,FALSE))</f>
        <v>4.0000000000000009</v>
      </c>
      <c r="AL24" s="136">
        <f>IF(AL23="","",VLOOKUP(AL23,'【記載例】シフト記号表（勤務時間帯）'!$C$6:$L$47,10,FALSE))</f>
        <v>4.0000000000000009</v>
      </c>
      <c r="AM24" s="136">
        <f>IF(AM23="","",VLOOKUP(AM23,'【記載例】シフト記号表（勤務時間帯）'!$C$6:$L$47,10,FALSE))</f>
        <v>4.0000000000000009</v>
      </c>
      <c r="AN24" s="136" t="str">
        <f>IF(AN23="","",VLOOKUP(AN23,'【記載例】シフト記号表（勤務時間帯）'!$C$6:$L$47,10,FALSE))</f>
        <v/>
      </c>
      <c r="AO24" s="136" t="str">
        <f>IF(AO23="","",VLOOKUP(AO23,'【記載例】シフト記号表（勤務時間帯）'!$C$6:$L$47,10,FALSE))</f>
        <v/>
      </c>
      <c r="AP24" s="136">
        <f>IF(AP23="","",VLOOKUP(AP23,'【記載例】シフト記号表（勤務時間帯）'!$C$6:$L$47,10,FALSE))</f>
        <v>4.0000000000000009</v>
      </c>
      <c r="AQ24" s="137">
        <f>IF(AQ23="","",VLOOKUP(AQ23,'【記載例】シフト記号表（勤務時間帯）'!$C$6:$L$47,10,FALSE))</f>
        <v>4.0000000000000009</v>
      </c>
      <c r="AR24" s="135">
        <f>IF(AR23="","",VLOOKUP(AR23,'【記載例】シフト記号表（勤務時間帯）'!$C$6:$L$47,10,FALSE))</f>
        <v>4.0000000000000009</v>
      </c>
      <c r="AS24" s="136">
        <f>IF(AS23="","",VLOOKUP(AS23,'【記載例】シフト記号表（勤務時間帯）'!$C$6:$L$47,10,FALSE))</f>
        <v>4.0000000000000009</v>
      </c>
      <c r="AT24" s="136">
        <f>IF(AT23="","",VLOOKUP(AT23,'【記載例】シフト記号表（勤務時間帯）'!$C$6:$L$47,10,FALSE))</f>
        <v>4.0000000000000009</v>
      </c>
      <c r="AU24" s="136" t="str">
        <f>IF(AU23="","",VLOOKUP(AU23,'【記載例】シフト記号表（勤務時間帯）'!$C$6:$L$47,10,FALSE))</f>
        <v/>
      </c>
      <c r="AV24" s="136" t="str">
        <f>IF(AV23="","",VLOOKUP(AV23,'【記載例】シフト記号表（勤務時間帯）'!$C$6:$L$47,10,FALSE))</f>
        <v/>
      </c>
      <c r="AW24" s="136">
        <f>IF(AW23="","",VLOOKUP(AW23,'【記載例】シフト記号表（勤務時間帯）'!$C$6:$L$47,10,FALSE))</f>
        <v>4.0000000000000009</v>
      </c>
      <c r="AX24" s="137">
        <f>IF(AX23="","",VLOOKUP(AX23,'【記載例】シフト記号表（勤務時間帯）'!$C$6:$L$47,10,FALSE))</f>
        <v>4.0000000000000009</v>
      </c>
      <c r="AY24" s="135" t="str">
        <f>IF(AY23="","",VLOOKUP(AY23,'【記載例】シフト記号表（勤務時間帯）'!$C$6:$L$47,10,FALSE))</f>
        <v/>
      </c>
      <c r="AZ24" s="136" t="str">
        <f>IF(AZ23="","",VLOOKUP(AZ23,'【記載例】シフト記号表（勤務時間帯）'!$C$6:$L$47,10,FALSE))</f>
        <v/>
      </c>
      <c r="BA24" s="136" t="str">
        <f>IF(BA23="","",VLOOKUP(BA23,'【記載例】シフト記号表（勤務時間帯）'!$C$6:$L$47,10,FALSE))</f>
        <v/>
      </c>
      <c r="BB24" s="1391">
        <f>IF($BE$3="４週",SUM(W24:AX24),IF($BE$3="暦月",SUM(W24:BA24),""))</f>
        <v>80.000000000000014</v>
      </c>
      <c r="BC24" s="1392"/>
      <c r="BD24" s="1393">
        <f>IF($BE$3="４週",BB24/4,IF($BE$3="暦月",(BB24/($BE$8/7)),""))</f>
        <v>20.000000000000004</v>
      </c>
      <c r="BE24" s="1392"/>
      <c r="BF24" s="1388"/>
      <c r="BG24" s="1389"/>
      <c r="BH24" s="1389"/>
      <c r="BI24" s="1389"/>
      <c r="BJ24" s="1390"/>
    </row>
    <row r="25" spans="2:62" ht="20.25" customHeight="1" x14ac:dyDescent="0.4">
      <c r="B25" s="1462">
        <f>B23+1</f>
        <v>5</v>
      </c>
      <c r="C25" s="1318" t="s">
        <v>102</v>
      </c>
      <c r="D25" s="1319"/>
      <c r="E25" s="130"/>
      <c r="F25" s="131"/>
      <c r="G25" s="130"/>
      <c r="H25" s="131"/>
      <c r="I25" s="1377" t="s">
        <v>89</v>
      </c>
      <c r="J25" s="1378"/>
      <c r="K25" s="1381" t="s">
        <v>107</v>
      </c>
      <c r="L25" s="1382"/>
      <c r="M25" s="1382"/>
      <c r="N25" s="1319"/>
      <c r="O25" s="1420" t="s">
        <v>147</v>
      </c>
      <c r="P25" s="1421"/>
      <c r="Q25" s="1421"/>
      <c r="R25" s="1421"/>
      <c r="S25" s="1422"/>
      <c r="T25" s="95" t="s">
        <v>18</v>
      </c>
      <c r="U25" s="96"/>
      <c r="V25" s="97"/>
      <c r="W25" s="85" t="s">
        <v>39</v>
      </c>
      <c r="X25" s="86" t="s">
        <v>39</v>
      </c>
      <c r="Y25" s="86" t="s">
        <v>39</v>
      </c>
      <c r="Z25" s="86"/>
      <c r="AA25" s="86"/>
      <c r="AB25" s="86" t="s">
        <v>39</v>
      </c>
      <c r="AC25" s="87" t="s">
        <v>39</v>
      </c>
      <c r="AD25" s="85" t="s">
        <v>39</v>
      </c>
      <c r="AE25" s="86" t="s">
        <v>39</v>
      </c>
      <c r="AF25" s="86" t="s">
        <v>39</v>
      </c>
      <c r="AG25" s="86"/>
      <c r="AH25" s="86"/>
      <c r="AI25" s="86" t="s">
        <v>39</v>
      </c>
      <c r="AJ25" s="87" t="s">
        <v>39</v>
      </c>
      <c r="AK25" s="85" t="s">
        <v>39</v>
      </c>
      <c r="AL25" s="86" t="s">
        <v>39</v>
      </c>
      <c r="AM25" s="86" t="s">
        <v>39</v>
      </c>
      <c r="AN25" s="86"/>
      <c r="AO25" s="86"/>
      <c r="AP25" s="86" t="s">
        <v>39</v>
      </c>
      <c r="AQ25" s="87" t="s">
        <v>39</v>
      </c>
      <c r="AR25" s="85" t="s">
        <v>39</v>
      </c>
      <c r="AS25" s="86" t="s">
        <v>39</v>
      </c>
      <c r="AT25" s="86" t="s">
        <v>39</v>
      </c>
      <c r="AU25" s="86"/>
      <c r="AV25" s="86"/>
      <c r="AW25" s="86" t="s">
        <v>39</v>
      </c>
      <c r="AX25" s="87" t="s">
        <v>39</v>
      </c>
      <c r="AY25" s="85"/>
      <c r="AZ25" s="86"/>
      <c r="BA25" s="88"/>
      <c r="BB25" s="1373"/>
      <c r="BC25" s="1374"/>
      <c r="BD25" s="1375"/>
      <c r="BE25" s="1376"/>
      <c r="BF25" s="1385"/>
      <c r="BG25" s="1386"/>
      <c r="BH25" s="1386"/>
      <c r="BI25" s="1386"/>
      <c r="BJ25" s="1387"/>
    </row>
    <row r="26" spans="2:62" ht="20.25" customHeight="1" x14ac:dyDescent="0.4">
      <c r="B26" s="1463"/>
      <c r="C26" s="1320"/>
      <c r="D26" s="1321"/>
      <c r="E26" s="130"/>
      <c r="F26" s="131" t="str">
        <f>C25</f>
        <v>看護職員</v>
      </c>
      <c r="G26" s="130"/>
      <c r="H26" s="131" t="str">
        <f>I25</f>
        <v>A</v>
      </c>
      <c r="I26" s="1379"/>
      <c r="J26" s="1380"/>
      <c r="K26" s="1383"/>
      <c r="L26" s="1384"/>
      <c r="M26" s="1384"/>
      <c r="N26" s="1321"/>
      <c r="O26" s="1420"/>
      <c r="P26" s="1421"/>
      <c r="Q26" s="1421"/>
      <c r="R26" s="1421"/>
      <c r="S26" s="1422"/>
      <c r="T26" s="148" t="s">
        <v>210</v>
      </c>
      <c r="U26" s="99"/>
      <c r="V26" s="149"/>
      <c r="W26" s="135">
        <f>IF(W25="","",VLOOKUP(W25,'【記載例】シフト記号表（勤務時間帯）'!$C$6:$L$47,10,FALSE))</f>
        <v>8</v>
      </c>
      <c r="X26" s="136">
        <f>IF(X25="","",VLOOKUP(X25,'【記載例】シフト記号表（勤務時間帯）'!$C$6:$L$47,10,FALSE))</f>
        <v>8</v>
      </c>
      <c r="Y26" s="136">
        <f>IF(Y25="","",VLOOKUP(Y25,'【記載例】シフト記号表（勤務時間帯）'!$C$6:$L$47,10,FALSE))</f>
        <v>8</v>
      </c>
      <c r="Z26" s="136" t="str">
        <f>IF(Z25="","",VLOOKUP(Z25,'【記載例】シフト記号表（勤務時間帯）'!$C$6:$L$47,10,FALSE))</f>
        <v/>
      </c>
      <c r="AA26" s="136" t="str">
        <f>IF(AA25="","",VLOOKUP(AA25,'【記載例】シフト記号表（勤務時間帯）'!$C$6:$L$47,10,FALSE))</f>
        <v/>
      </c>
      <c r="AB26" s="136">
        <f>IF(AB25="","",VLOOKUP(AB25,'【記載例】シフト記号表（勤務時間帯）'!$C$6:$L$47,10,FALSE))</f>
        <v>8</v>
      </c>
      <c r="AC26" s="137">
        <f>IF(AC25="","",VLOOKUP(AC25,'【記載例】シフト記号表（勤務時間帯）'!$C$6:$L$47,10,FALSE))</f>
        <v>8</v>
      </c>
      <c r="AD26" s="135">
        <f>IF(AD25="","",VLOOKUP(AD25,'【記載例】シフト記号表（勤務時間帯）'!$C$6:$L$47,10,FALSE))</f>
        <v>8</v>
      </c>
      <c r="AE26" s="136">
        <f>IF(AE25="","",VLOOKUP(AE25,'【記載例】シフト記号表（勤務時間帯）'!$C$6:$L$47,10,FALSE))</f>
        <v>8</v>
      </c>
      <c r="AF26" s="136">
        <f>IF(AF25="","",VLOOKUP(AF25,'【記載例】シフト記号表（勤務時間帯）'!$C$6:$L$47,10,FALSE))</f>
        <v>8</v>
      </c>
      <c r="AG26" s="136" t="str">
        <f>IF(AG25="","",VLOOKUP(AG25,'【記載例】シフト記号表（勤務時間帯）'!$C$6:$L$47,10,FALSE))</f>
        <v/>
      </c>
      <c r="AH26" s="136" t="str">
        <f>IF(AH25="","",VLOOKUP(AH25,'【記載例】シフト記号表（勤務時間帯）'!$C$6:$L$47,10,FALSE))</f>
        <v/>
      </c>
      <c r="AI26" s="136">
        <f>IF(AI25="","",VLOOKUP(AI25,'【記載例】シフト記号表（勤務時間帯）'!$C$6:$L$47,10,FALSE))</f>
        <v>8</v>
      </c>
      <c r="AJ26" s="137">
        <f>IF(AJ25="","",VLOOKUP(AJ25,'【記載例】シフト記号表（勤務時間帯）'!$C$6:$L$47,10,FALSE))</f>
        <v>8</v>
      </c>
      <c r="AK26" s="135">
        <f>IF(AK25="","",VLOOKUP(AK25,'【記載例】シフト記号表（勤務時間帯）'!$C$6:$L$47,10,FALSE))</f>
        <v>8</v>
      </c>
      <c r="AL26" s="136">
        <f>IF(AL25="","",VLOOKUP(AL25,'【記載例】シフト記号表（勤務時間帯）'!$C$6:$L$47,10,FALSE))</f>
        <v>8</v>
      </c>
      <c r="AM26" s="136">
        <f>IF(AM25="","",VLOOKUP(AM25,'【記載例】シフト記号表（勤務時間帯）'!$C$6:$L$47,10,FALSE))</f>
        <v>8</v>
      </c>
      <c r="AN26" s="136" t="str">
        <f>IF(AN25="","",VLOOKUP(AN25,'【記載例】シフト記号表（勤務時間帯）'!$C$6:$L$47,10,FALSE))</f>
        <v/>
      </c>
      <c r="AO26" s="136" t="str">
        <f>IF(AO25="","",VLOOKUP(AO25,'【記載例】シフト記号表（勤務時間帯）'!$C$6:$L$47,10,FALSE))</f>
        <v/>
      </c>
      <c r="AP26" s="136">
        <f>IF(AP25="","",VLOOKUP(AP25,'【記載例】シフト記号表（勤務時間帯）'!$C$6:$L$47,10,FALSE))</f>
        <v>8</v>
      </c>
      <c r="AQ26" s="137">
        <f>IF(AQ25="","",VLOOKUP(AQ25,'【記載例】シフト記号表（勤務時間帯）'!$C$6:$L$47,10,FALSE))</f>
        <v>8</v>
      </c>
      <c r="AR26" s="135">
        <f>IF(AR25="","",VLOOKUP(AR25,'【記載例】シフト記号表（勤務時間帯）'!$C$6:$L$47,10,FALSE))</f>
        <v>8</v>
      </c>
      <c r="AS26" s="136">
        <f>IF(AS25="","",VLOOKUP(AS25,'【記載例】シフト記号表（勤務時間帯）'!$C$6:$L$47,10,FALSE))</f>
        <v>8</v>
      </c>
      <c r="AT26" s="136">
        <f>IF(AT25="","",VLOOKUP(AT25,'【記載例】シフト記号表（勤務時間帯）'!$C$6:$L$47,10,FALSE))</f>
        <v>8</v>
      </c>
      <c r="AU26" s="136" t="str">
        <f>IF(AU25="","",VLOOKUP(AU25,'【記載例】シフト記号表（勤務時間帯）'!$C$6:$L$47,10,FALSE))</f>
        <v/>
      </c>
      <c r="AV26" s="136" t="str">
        <f>IF(AV25="","",VLOOKUP(AV25,'【記載例】シフト記号表（勤務時間帯）'!$C$6:$L$47,10,FALSE))</f>
        <v/>
      </c>
      <c r="AW26" s="136">
        <f>IF(AW25="","",VLOOKUP(AW25,'【記載例】シフト記号表（勤務時間帯）'!$C$6:$L$47,10,FALSE))</f>
        <v>8</v>
      </c>
      <c r="AX26" s="137">
        <f>IF(AX25="","",VLOOKUP(AX25,'【記載例】シフト記号表（勤務時間帯）'!$C$6:$L$47,10,FALSE))</f>
        <v>8</v>
      </c>
      <c r="AY26" s="135" t="str">
        <f>IF(AY25="","",VLOOKUP(AY25,'【記載例】シフト記号表（勤務時間帯）'!$C$6:$L$47,10,FALSE))</f>
        <v/>
      </c>
      <c r="AZ26" s="136" t="str">
        <f>IF(AZ25="","",VLOOKUP(AZ25,'【記載例】シフト記号表（勤務時間帯）'!$C$6:$L$47,10,FALSE))</f>
        <v/>
      </c>
      <c r="BA26" s="136" t="str">
        <f>IF(BA25="","",VLOOKUP(BA25,'【記載例】シフト記号表（勤務時間帯）'!$C$6:$L$47,10,FALSE))</f>
        <v/>
      </c>
      <c r="BB26" s="1391">
        <f>IF($BE$3="４週",SUM(W26:AX26),IF($BE$3="暦月",SUM(W26:BA26),""))</f>
        <v>160</v>
      </c>
      <c r="BC26" s="1392"/>
      <c r="BD26" s="1393">
        <f>IF($BE$3="４週",BB26/4,IF($BE$3="暦月",(BB26/($BE$8/7)),""))</f>
        <v>40</v>
      </c>
      <c r="BE26" s="1392"/>
      <c r="BF26" s="1388"/>
      <c r="BG26" s="1389"/>
      <c r="BH26" s="1389"/>
      <c r="BI26" s="1389"/>
      <c r="BJ26" s="1390"/>
    </row>
    <row r="27" spans="2:62" ht="20.25" customHeight="1" x14ac:dyDescent="0.4">
      <c r="B27" s="1462">
        <f>B25+1</f>
        <v>6</v>
      </c>
      <c r="C27" s="1318" t="s">
        <v>102</v>
      </c>
      <c r="D27" s="1319"/>
      <c r="E27" s="130"/>
      <c r="F27" s="131"/>
      <c r="G27" s="130"/>
      <c r="H27" s="131"/>
      <c r="I27" s="1377" t="s">
        <v>89</v>
      </c>
      <c r="J27" s="1378"/>
      <c r="K27" s="1381" t="s">
        <v>107</v>
      </c>
      <c r="L27" s="1382"/>
      <c r="M27" s="1382"/>
      <c r="N27" s="1319"/>
      <c r="O27" s="1420" t="s">
        <v>248</v>
      </c>
      <c r="P27" s="1421"/>
      <c r="Q27" s="1421"/>
      <c r="R27" s="1421"/>
      <c r="S27" s="1422"/>
      <c r="T27" s="147" t="s">
        <v>18</v>
      </c>
      <c r="V27" s="98"/>
      <c r="W27" s="85" t="s">
        <v>204</v>
      </c>
      <c r="X27" s="86" t="s">
        <v>223</v>
      </c>
      <c r="Y27" s="86" t="s">
        <v>205</v>
      </c>
      <c r="Z27" s="86" t="s">
        <v>205</v>
      </c>
      <c r="AA27" s="86"/>
      <c r="AB27" s="86" t="s">
        <v>206</v>
      </c>
      <c r="AC27" s="87"/>
      <c r="AD27" s="85"/>
      <c r="AE27" s="86" t="s">
        <v>204</v>
      </c>
      <c r="AF27" s="86" t="s">
        <v>223</v>
      </c>
      <c r="AG27" s="86" t="s">
        <v>205</v>
      </c>
      <c r="AH27" s="86" t="s">
        <v>205</v>
      </c>
      <c r="AI27" s="86"/>
      <c r="AJ27" s="87" t="s">
        <v>206</v>
      </c>
      <c r="AK27" s="85" t="s">
        <v>206</v>
      </c>
      <c r="AL27" s="86"/>
      <c r="AM27" s="86" t="s">
        <v>204</v>
      </c>
      <c r="AN27" s="86" t="s">
        <v>223</v>
      </c>
      <c r="AO27" s="86" t="s">
        <v>205</v>
      </c>
      <c r="AP27" s="86" t="s">
        <v>205</v>
      </c>
      <c r="AQ27" s="87"/>
      <c r="AR27" s="85" t="s">
        <v>206</v>
      </c>
      <c r="AS27" s="86"/>
      <c r="AT27" s="86"/>
      <c r="AU27" s="86" t="s">
        <v>204</v>
      </c>
      <c r="AV27" s="86" t="s">
        <v>223</v>
      </c>
      <c r="AW27" s="86" t="s">
        <v>205</v>
      </c>
      <c r="AX27" s="87" t="s">
        <v>205</v>
      </c>
      <c r="AY27" s="85"/>
      <c r="AZ27" s="86"/>
      <c r="BA27" s="88"/>
      <c r="BB27" s="1373"/>
      <c r="BC27" s="1374"/>
      <c r="BD27" s="1375"/>
      <c r="BE27" s="1376"/>
      <c r="BF27" s="1385"/>
      <c r="BG27" s="1386"/>
      <c r="BH27" s="1386"/>
      <c r="BI27" s="1386"/>
      <c r="BJ27" s="1387"/>
    </row>
    <row r="28" spans="2:62" ht="20.25" customHeight="1" x14ac:dyDescent="0.4">
      <c r="B28" s="1463"/>
      <c r="C28" s="1320"/>
      <c r="D28" s="1321"/>
      <c r="E28" s="130"/>
      <c r="F28" s="131" t="str">
        <f>C27</f>
        <v>看護職員</v>
      </c>
      <c r="G28" s="130"/>
      <c r="H28" s="131" t="str">
        <f>I27</f>
        <v>A</v>
      </c>
      <c r="I28" s="1379"/>
      <c r="J28" s="1380"/>
      <c r="K28" s="1383"/>
      <c r="L28" s="1384"/>
      <c r="M28" s="1384"/>
      <c r="N28" s="1321"/>
      <c r="O28" s="1420"/>
      <c r="P28" s="1421"/>
      <c r="Q28" s="1421"/>
      <c r="R28" s="1421"/>
      <c r="S28" s="1422"/>
      <c r="T28" s="92" t="s">
        <v>210</v>
      </c>
      <c r="U28" s="93"/>
      <c r="V28" s="94"/>
      <c r="W28" s="135">
        <f>IF(W27="","",VLOOKUP(W27,'【記載例】シフト記号表（勤務時間帯）'!$C$6:$L$47,10,FALSE))</f>
        <v>8</v>
      </c>
      <c r="X28" s="136">
        <f>IF(X27="","",VLOOKUP(X27,'【記載例】シフト記号表（勤務時間帯）'!$C$6:$L$47,10,FALSE))</f>
        <v>8</v>
      </c>
      <c r="Y28" s="136">
        <f>IF(Y27="","",VLOOKUP(Y27,'【記載例】シフト記号表（勤務時間帯）'!$C$6:$L$47,10,FALSE))</f>
        <v>7.9999999999999982</v>
      </c>
      <c r="Z28" s="136">
        <f>IF(Z27="","",VLOOKUP(Z27,'【記載例】シフト記号表（勤務時間帯）'!$C$6:$L$47,10,FALSE))</f>
        <v>7.9999999999999982</v>
      </c>
      <c r="AA28" s="136" t="str">
        <f>IF(AA27="","",VLOOKUP(AA27,'【記載例】シフト記号表（勤務時間帯）'!$C$6:$L$47,10,FALSE))</f>
        <v/>
      </c>
      <c r="AB28" s="136">
        <f>IF(AB27="","",VLOOKUP(AB27,'【記載例】シフト記号表（勤務時間帯）'!$C$6:$L$47,10,FALSE))</f>
        <v>8</v>
      </c>
      <c r="AC28" s="137" t="str">
        <f>IF(AC27="","",VLOOKUP(AC27,'【記載例】シフト記号表（勤務時間帯）'!$C$6:$L$47,10,FALSE))</f>
        <v/>
      </c>
      <c r="AD28" s="135" t="str">
        <f>IF(AD27="","",VLOOKUP(AD27,'【記載例】シフト記号表（勤務時間帯）'!$C$6:$L$47,10,FALSE))</f>
        <v/>
      </c>
      <c r="AE28" s="136">
        <f>IF(AE27="","",VLOOKUP(AE27,'【記載例】シフト記号表（勤務時間帯）'!$C$6:$L$47,10,FALSE))</f>
        <v>8</v>
      </c>
      <c r="AF28" s="136">
        <f>IF(AF27="","",VLOOKUP(AF27,'【記載例】シフト記号表（勤務時間帯）'!$C$6:$L$47,10,FALSE))</f>
        <v>8</v>
      </c>
      <c r="AG28" s="136">
        <f>IF(AG27="","",VLOOKUP(AG27,'【記載例】シフト記号表（勤務時間帯）'!$C$6:$L$47,10,FALSE))</f>
        <v>7.9999999999999982</v>
      </c>
      <c r="AH28" s="136">
        <f>IF(AH27="","",VLOOKUP(AH27,'【記載例】シフト記号表（勤務時間帯）'!$C$6:$L$47,10,FALSE))</f>
        <v>7.9999999999999982</v>
      </c>
      <c r="AI28" s="136" t="str">
        <f>IF(AI27="","",VLOOKUP(AI27,'【記載例】シフト記号表（勤務時間帯）'!$C$6:$L$47,10,FALSE))</f>
        <v/>
      </c>
      <c r="AJ28" s="137">
        <f>IF(AJ27="","",VLOOKUP(AJ27,'【記載例】シフト記号表（勤務時間帯）'!$C$6:$L$47,10,FALSE))</f>
        <v>8</v>
      </c>
      <c r="AK28" s="135">
        <f>IF(AK27="","",VLOOKUP(AK27,'【記載例】シフト記号表（勤務時間帯）'!$C$6:$L$47,10,FALSE))</f>
        <v>8</v>
      </c>
      <c r="AL28" s="136" t="str">
        <f>IF(AL27="","",VLOOKUP(AL27,'【記載例】シフト記号表（勤務時間帯）'!$C$6:$L$47,10,FALSE))</f>
        <v/>
      </c>
      <c r="AM28" s="136">
        <f>IF(AM27="","",VLOOKUP(AM27,'【記載例】シフト記号表（勤務時間帯）'!$C$6:$L$47,10,FALSE))</f>
        <v>8</v>
      </c>
      <c r="AN28" s="136">
        <f>IF(AN27="","",VLOOKUP(AN27,'【記載例】シフト記号表（勤務時間帯）'!$C$6:$L$47,10,FALSE))</f>
        <v>8</v>
      </c>
      <c r="AO28" s="136">
        <f>IF(AO27="","",VLOOKUP(AO27,'【記載例】シフト記号表（勤務時間帯）'!$C$6:$L$47,10,FALSE))</f>
        <v>7.9999999999999982</v>
      </c>
      <c r="AP28" s="136">
        <f>IF(AP27="","",VLOOKUP(AP27,'【記載例】シフト記号表（勤務時間帯）'!$C$6:$L$47,10,FALSE))</f>
        <v>7.9999999999999982</v>
      </c>
      <c r="AQ28" s="137" t="str">
        <f>IF(AQ27="","",VLOOKUP(AQ27,'【記載例】シフト記号表（勤務時間帯）'!$C$6:$L$47,10,FALSE))</f>
        <v/>
      </c>
      <c r="AR28" s="135">
        <f>IF(AR27="","",VLOOKUP(AR27,'【記載例】シフト記号表（勤務時間帯）'!$C$6:$L$47,10,FALSE))</f>
        <v>8</v>
      </c>
      <c r="AS28" s="136" t="str">
        <f>IF(AS27="","",VLOOKUP(AS27,'【記載例】シフト記号表（勤務時間帯）'!$C$6:$L$47,10,FALSE))</f>
        <v/>
      </c>
      <c r="AT28" s="136" t="str">
        <f>IF(AT27="","",VLOOKUP(AT27,'【記載例】シフト記号表（勤務時間帯）'!$C$6:$L$47,10,FALSE))</f>
        <v/>
      </c>
      <c r="AU28" s="136">
        <f>IF(AU27="","",VLOOKUP(AU27,'【記載例】シフト記号表（勤務時間帯）'!$C$6:$L$47,10,FALSE))</f>
        <v>8</v>
      </c>
      <c r="AV28" s="136">
        <f>IF(AV27="","",VLOOKUP(AV27,'【記載例】シフト記号表（勤務時間帯）'!$C$6:$L$47,10,FALSE))</f>
        <v>8</v>
      </c>
      <c r="AW28" s="136">
        <f>IF(AW27="","",VLOOKUP(AW27,'【記載例】シフト記号表（勤務時間帯）'!$C$6:$L$47,10,FALSE))</f>
        <v>7.9999999999999982</v>
      </c>
      <c r="AX28" s="137">
        <f>IF(AX27="","",VLOOKUP(AX27,'【記載例】シフト記号表（勤務時間帯）'!$C$6:$L$47,10,FALSE))</f>
        <v>7.9999999999999982</v>
      </c>
      <c r="AY28" s="135" t="str">
        <f>IF(AY27="","",VLOOKUP(AY27,'【記載例】シフト記号表（勤務時間帯）'!$C$6:$L$47,10,FALSE))</f>
        <v/>
      </c>
      <c r="AZ28" s="136" t="str">
        <f>IF(AZ27="","",VLOOKUP(AZ27,'【記載例】シフト記号表（勤務時間帯）'!$C$6:$L$47,10,FALSE))</f>
        <v/>
      </c>
      <c r="BA28" s="136" t="str">
        <f>IF(BA27="","",VLOOKUP(BA27,'【記載例】シフト記号表（勤務時間帯）'!$C$6:$L$47,10,FALSE))</f>
        <v/>
      </c>
      <c r="BB28" s="1391">
        <f>IF($BE$3="４週",SUM(W28:AX28),IF($BE$3="暦月",SUM(W28:BA28),""))</f>
        <v>160</v>
      </c>
      <c r="BC28" s="1392"/>
      <c r="BD28" s="1393">
        <f>IF($BE$3="４週",BB28/4,IF($BE$3="暦月",(BB28/($BE$8/7)),""))</f>
        <v>40</v>
      </c>
      <c r="BE28" s="1392"/>
      <c r="BF28" s="1388"/>
      <c r="BG28" s="1389"/>
      <c r="BH28" s="1389"/>
      <c r="BI28" s="1389"/>
      <c r="BJ28" s="1390"/>
    </row>
    <row r="29" spans="2:62" ht="20.25" customHeight="1" x14ac:dyDescent="0.4">
      <c r="B29" s="1462">
        <f>B27+1</f>
        <v>7</v>
      </c>
      <c r="C29" s="1318" t="s">
        <v>102</v>
      </c>
      <c r="D29" s="1319"/>
      <c r="E29" s="130"/>
      <c r="F29" s="131"/>
      <c r="G29" s="130"/>
      <c r="H29" s="131"/>
      <c r="I29" s="1377" t="s">
        <v>126</v>
      </c>
      <c r="J29" s="1378"/>
      <c r="K29" s="1381" t="s">
        <v>107</v>
      </c>
      <c r="L29" s="1382"/>
      <c r="M29" s="1382"/>
      <c r="N29" s="1319"/>
      <c r="O29" s="1420" t="s">
        <v>146</v>
      </c>
      <c r="P29" s="1421"/>
      <c r="Q29" s="1421"/>
      <c r="R29" s="1421"/>
      <c r="S29" s="1422"/>
      <c r="T29" s="95" t="s">
        <v>18</v>
      </c>
      <c r="U29" s="96"/>
      <c r="V29" s="97"/>
      <c r="W29" s="85" t="s">
        <v>207</v>
      </c>
      <c r="X29" s="86" t="s">
        <v>207</v>
      </c>
      <c r="Y29" s="86" t="s">
        <v>207</v>
      </c>
      <c r="Z29" s="86"/>
      <c r="AA29" s="86"/>
      <c r="AB29" s="86" t="s">
        <v>207</v>
      </c>
      <c r="AC29" s="87" t="s">
        <v>207</v>
      </c>
      <c r="AD29" s="85" t="s">
        <v>207</v>
      </c>
      <c r="AE29" s="86" t="s">
        <v>207</v>
      </c>
      <c r="AF29" s="86" t="s">
        <v>207</v>
      </c>
      <c r="AG29" s="86"/>
      <c r="AH29" s="86"/>
      <c r="AI29" s="86" t="s">
        <v>207</v>
      </c>
      <c r="AJ29" s="87" t="s">
        <v>207</v>
      </c>
      <c r="AK29" s="85" t="s">
        <v>207</v>
      </c>
      <c r="AL29" s="86" t="s">
        <v>207</v>
      </c>
      <c r="AM29" s="86" t="s">
        <v>207</v>
      </c>
      <c r="AN29" s="86"/>
      <c r="AO29" s="86"/>
      <c r="AP29" s="86" t="s">
        <v>207</v>
      </c>
      <c r="AQ29" s="87" t="s">
        <v>207</v>
      </c>
      <c r="AR29" s="85" t="s">
        <v>207</v>
      </c>
      <c r="AS29" s="86" t="s">
        <v>207</v>
      </c>
      <c r="AT29" s="86" t="s">
        <v>207</v>
      </c>
      <c r="AU29" s="86"/>
      <c r="AV29" s="86"/>
      <c r="AW29" s="86" t="s">
        <v>207</v>
      </c>
      <c r="AX29" s="87" t="s">
        <v>207</v>
      </c>
      <c r="AY29" s="85"/>
      <c r="AZ29" s="86"/>
      <c r="BA29" s="88"/>
      <c r="BB29" s="1373"/>
      <c r="BC29" s="1374"/>
      <c r="BD29" s="1375"/>
      <c r="BE29" s="1376"/>
      <c r="BF29" s="1385"/>
      <c r="BG29" s="1386"/>
      <c r="BH29" s="1386"/>
      <c r="BI29" s="1386"/>
      <c r="BJ29" s="1387"/>
    </row>
    <row r="30" spans="2:62" ht="20.25" customHeight="1" x14ac:dyDescent="0.4">
      <c r="B30" s="1463"/>
      <c r="C30" s="1320"/>
      <c r="D30" s="1321"/>
      <c r="E30" s="130"/>
      <c r="F30" s="131" t="str">
        <f>C29</f>
        <v>看護職員</v>
      </c>
      <c r="G30" s="130"/>
      <c r="H30" s="131" t="str">
        <f>I29</f>
        <v>B</v>
      </c>
      <c r="I30" s="1379"/>
      <c r="J30" s="1380"/>
      <c r="K30" s="1383"/>
      <c r="L30" s="1384"/>
      <c r="M30" s="1384"/>
      <c r="N30" s="1321"/>
      <c r="O30" s="1420"/>
      <c r="P30" s="1421"/>
      <c r="Q30" s="1421"/>
      <c r="R30" s="1421"/>
      <c r="S30" s="1422"/>
      <c r="T30" s="92" t="s">
        <v>210</v>
      </c>
      <c r="U30" s="93"/>
      <c r="V30" s="94"/>
      <c r="W30" s="135">
        <f>IF(W29="","",VLOOKUP(W29,'【記載例】シフト記号表（勤務時間帯）'!$C$6:$L$47,10,FALSE))</f>
        <v>3.9999999999999991</v>
      </c>
      <c r="X30" s="136">
        <f>IF(X29="","",VLOOKUP(X29,'【記載例】シフト記号表（勤務時間帯）'!$C$6:$L$47,10,FALSE))</f>
        <v>3.9999999999999991</v>
      </c>
      <c r="Y30" s="136">
        <f>IF(Y29="","",VLOOKUP(Y29,'【記載例】シフト記号表（勤務時間帯）'!$C$6:$L$47,10,FALSE))</f>
        <v>3.9999999999999991</v>
      </c>
      <c r="Z30" s="136" t="str">
        <f>IF(Z29="","",VLOOKUP(Z29,'【記載例】シフト記号表（勤務時間帯）'!$C$6:$L$47,10,FALSE))</f>
        <v/>
      </c>
      <c r="AA30" s="136" t="str">
        <f>IF(AA29="","",VLOOKUP(AA29,'【記載例】シフト記号表（勤務時間帯）'!$C$6:$L$47,10,FALSE))</f>
        <v/>
      </c>
      <c r="AB30" s="136">
        <f>IF(AB29="","",VLOOKUP(AB29,'【記載例】シフト記号表（勤務時間帯）'!$C$6:$L$47,10,FALSE))</f>
        <v>3.9999999999999991</v>
      </c>
      <c r="AC30" s="137">
        <f>IF(AC29="","",VLOOKUP(AC29,'【記載例】シフト記号表（勤務時間帯）'!$C$6:$L$47,10,FALSE))</f>
        <v>3.9999999999999991</v>
      </c>
      <c r="AD30" s="135">
        <f>IF(AD29="","",VLOOKUP(AD29,'【記載例】シフト記号表（勤務時間帯）'!$C$6:$L$47,10,FALSE))</f>
        <v>3.9999999999999991</v>
      </c>
      <c r="AE30" s="136">
        <f>IF(AE29="","",VLOOKUP(AE29,'【記載例】シフト記号表（勤務時間帯）'!$C$6:$L$47,10,FALSE))</f>
        <v>3.9999999999999991</v>
      </c>
      <c r="AF30" s="136">
        <f>IF(AF29="","",VLOOKUP(AF29,'【記載例】シフト記号表（勤務時間帯）'!$C$6:$L$47,10,FALSE))</f>
        <v>3.9999999999999991</v>
      </c>
      <c r="AG30" s="136" t="str">
        <f>IF(AG29="","",VLOOKUP(AG29,'【記載例】シフト記号表（勤務時間帯）'!$C$6:$L$47,10,FALSE))</f>
        <v/>
      </c>
      <c r="AH30" s="136" t="str">
        <f>IF(AH29="","",VLOOKUP(AH29,'【記載例】シフト記号表（勤務時間帯）'!$C$6:$L$47,10,FALSE))</f>
        <v/>
      </c>
      <c r="AI30" s="136">
        <f>IF(AI29="","",VLOOKUP(AI29,'【記載例】シフト記号表（勤務時間帯）'!$C$6:$L$47,10,FALSE))</f>
        <v>3.9999999999999991</v>
      </c>
      <c r="AJ30" s="137">
        <f>IF(AJ29="","",VLOOKUP(AJ29,'【記載例】シフト記号表（勤務時間帯）'!$C$6:$L$47,10,FALSE))</f>
        <v>3.9999999999999991</v>
      </c>
      <c r="AK30" s="135">
        <f>IF(AK29="","",VLOOKUP(AK29,'【記載例】シフト記号表（勤務時間帯）'!$C$6:$L$47,10,FALSE))</f>
        <v>3.9999999999999991</v>
      </c>
      <c r="AL30" s="136">
        <f>IF(AL29="","",VLOOKUP(AL29,'【記載例】シフト記号表（勤務時間帯）'!$C$6:$L$47,10,FALSE))</f>
        <v>3.9999999999999991</v>
      </c>
      <c r="AM30" s="136">
        <f>IF(AM29="","",VLOOKUP(AM29,'【記載例】シフト記号表（勤務時間帯）'!$C$6:$L$47,10,FALSE))</f>
        <v>3.9999999999999991</v>
      </c>
      <c r="AN30" s="136" t="str">
        <f>IF(AN29="","",VLOOKUP(AN29,'【記載例】シフト記号表（勤務時間帯）'!$C$6:$L$47,10,FALSE))</f>
        <v/>
      </c>
      <c r="AO30" s="136" t="str">
        <f>IF(AO29="","",VLOOKUP(AO29,'【記載例】シフト記号表（勤務時間帯）'!$C$6:$L$47,10,FALSE))</f>
        <v/>
      </c>
      <c r="AP30" s="136">
        <f>IF(AP29="","",VLOOKUP(AP29,'【記載例】シフト記号表（勤務時間帯）'!$C$6:$L$47,10,FALSE))</f>
        <v>3.9999999999999991</v>
      </c>
      <c r="AQ30" s="137">
        <f>IF(AQ29="","",VLOOKUP(AQ29,'【記載例】シフト記号表（勤務時間帯）'!$C$6:$L$47,10,FALSE))</f>
        <v>3.9999999999999991</v>
      </c>
      <c r="AR30" s="135">
        <f>IF(AR29="","",VLOOKUP(AR29,'【記載例】シフト記号表（勤務時間帯）'!$C$6:$L$47,10,FALSE))</f>
        <v>3.9999999999999991</v>
      </c>
      <c r="AS30" s="136">
        <f>IF(AS29="","",VLOOKUP(AS29,'【記載例】シフト記号表（勤務時間帯）'!$C$6:$L$47,10,FALSE))</f>
        <v>3.9999999999999991</v>
      </c>
      <c r="AT30" s="136">
        <f>IF(AT29="","",VLOOKUP(AT29,'【記載例】シフト記号表（勤務時間帯）'!$C$6:$L$47,10,FALSE))</f>
        <v>3.9999999999999991</v>
      </c>
      <c r="AU30" s="136" t="str">
        <f>IF(AU29="","",VLOOKUP(AU29,'【記載例】シフト記号表（勤務時間帯）'!$C$6:$L$47,10,FALSE))</f>
        <v/>
      </c>
      <c r="AV30" s="136" t="str">
        <f>IF(AV29="","",VLOOKUP(AV29,'【記載例】シフト記号表（勤務時間帯）'!$C$6:$L$47,10,FALSE))</f>
        <v/>
      </c>
      <c r="AW30" s="136">
        <f>IF(AW29="","",VLOOKUP(AW29,'【記載例】シフト記号表（勤務時間帯）'!$C$6:$L$47,10,FALSE))</f>
        <v>3.9999999999999991</v>
      </c>
      <c r="AX30" s="137">
        <f>IF(AX29="","",VLOOKUP(AX29,'【記載例】シフト記号表（勤務時間帯）'!$C$6:$L$47,10,FALSE))</f>
        <v>3.9999999999999991</v>
      </c>
      <c r="AY30" s="135" t="str">
        <f>IF(AY29="","",VLOOKUP(AY29,'【記載例】シフト記号表（勤務時間帯）'!$C$6:$L$47,10,FALSE))</f>
        <v/>
      </c>
      <c r="AZ30" s="136" t="str">
        <f>IF(AZ29="","",VLOOKUP(AZ29,'【記載例】シフト記号表（勤務時間帯）'!$C$6:$L$47,10,FALSE))</f>
        <v/>
      </c>
      <c r="BA30" s="136" t="str">
        <f>IF(BA29="","",VLOOKUP(BA29,'【記載例】シフト記号表（勤務時間帯）'!$C$6:$L$47,10,FALSE))</f>
        <v/>
      </c>
      <c r="BB30" s="1391">
        <f>IF($BE$3="４週",SUM(W30:AX30),IF($BE$3="暦月",SUM(W30:BA30),""))</f>
        <v>79.999999999999986</v>
      </c>
      <c r="BC30" s="1392"/>
      <c r="BD30" s="1393">
        <f>IF($BE$3="４週",BB30/4,IF($BE$3="暦月",(BB30/($BE$8/7)),""))</f>
        <v>19.999999999999996</v>
      </c>
      <c r="BE30" s="1392"/>
      <c r="BF30" s="1388"/>
      <c r="BG30" s="1389"/>
      <c r="BH30" s="1389"/>
      <c r="BI30" s="1389"/>
      <c r="BJ30" s="1390"/>
    </row>
    <row r="31" spans="2:62" ht="20.25" customHeight="1" x14ac:dyDescent="0.4">
      <c r="B31" s="1462">
        <f>B29+1</f>
        <v>8</v>
      </c>
      <c r="C31" s="1318" t="s">
        <v>102</v>
      </c>
      <c r="D31" s="1319"/>
      <c r="E31" s="130"/>
      <c r="F31" s="131"/>
      <c r="G31" s="130"/>
      <c r="H31" s="131"/>
      <c r="I31" s="1377" t="s">
        <v>89</v>
      </c>
      <c r="J31" s="1378"/>
      <c r="K31" s="1381" t="s">
        <v>107</v>
      </c>
      <c r="L31" s="1382"/>
      <c r="M31" s="1382"/>
      <c r="N31" s="1319"/>
      <c r="O31" s="1420" t="s">
        <v>249</v>
      </c>
      <c r="P31" s="1421"/>
      <c r="Q31" s="1421"/>
      <c r="R31" s="1421"/>
      <c r="S31" s="1422"/>
      <c r="T31" s="95" t="s">
        <v>18</v>
      </c>
      <c r="U31" s="96"/>
      <c r="V31" s="97"/>
      <c r="W31" s="85"/>
      <c r="X31" s="86"/>
      <c r="Y31" s="86" t="s">
        <v>208</v>
      </c>
      <c r="Z31" s="86" t="s">
        <v>208</v>
      </c>
      <c r="AA31" s="86" t="s">
        <v>208</v>
      </c>
      <c r="AB31" s="86" t="s">
        <v>208</v>
      </c>
      <c r="AC31" s="87" t="s">
        <v>208</v>
      </c>
      <c r="AD31" s="85"/>
      <c r="AE31" s="86"/>
      <c r="AF31" s="86" t="s">
        <v>208</v>
      </c>
      <c r="AG31" s="86" t="s">
        <v>208</v>
      </c>
      <c r="AH31" s="86" t="s">
        <v>208</v>
      </c>
      <c r="AI31" s="86" t="s">
        <v>208</v>
      </c>
      <c r="AJ31" s="87" t="s">
        <v>208</v>
      </c>
      <c r="AK31" s="85"/>
      <c r="AL31" s="86"/>
      <c r="AM31" s="86" t="s">
        <v>208</v>
      </c>
      <c r="AN31" s="86" t="s">
        <v>208</v>
      </c>
      <c r="AO31" s="86" t="s">
        <v>208</v>
      </c>
      <c r="AP31" s="86" t="s">
        <v>208</v>
      </c>
      <c r="AQ31" s="87" t="s">
        <v>208</v>
      </c>
      <c r="AR31" s="85"/>
      <c r="AS31" s="86"/>
      <c r="AT31" s="86" t="s">
        <v>208</v>
      </c>
      <c r="AU31" s="86" t="s">
        <v>208</v>
      </c>
      <c r="AV31" s="86" t="s">
        <v>208</v>
      </c>
      <c r="AW31" s="86" t="s">
        <v>208</v>
      </c>
      <c r="AX31" s="87" t="s">
        <v>208</v>
      </c>
      <c r="AY31" s="85"/>
      <c r="AZ31" s="86"/>
      <c r="BA31" s="88"/>
      <c r="BB31" s="1373"/>
      <c r="BC31" s="1374"/>
      <c r="BD31" s="1375"/>
      <c r="BE31" s="1376"/>
      <c r="BF31" s="1385"/>
      <c r="BG31" s="1386"/>
      <c r="BH31" s="1386"/>
      <c r="BI31" s="1386"/>
      <c r="BJ31" s="1387"/>
    </row>
    <row r="32" spans="2:62" ht="20.25" customHeight="1" x14ac:dyDescent="0.4">
      <c r="B32" s="1463"/>
      <c r="C32" s="1320"/>
      <c r="D32" s="1321"/>
      <c r="E32" s="130"/>
      <c r="F32" s="131" t="str">
        <f>C31</f>
        <v>看護職員</v>
      </c>
      <c r="G32" s="130"/>
      <c r="H32" s="131" t="str">
        <f>I31</f>
        <v>A</v>
      </c>
      <c r="I32" s="1379"/>
      <c r="J32" s="1380"/>
      <c r="K32" s="1383"/>
      <c r="L32" s="1384"/>
      <c r="M32" s="1384"/>
      <c r="N32" s="1321"/>
      <c r="O32" s="1420"/>
      <c r="P32" s="1421"/>
      <c r="Q32" s="1421"/>
      <c r="R32" s="1421"/>
      <c r="S32" s="1422"/>
      <c r="T32" s="92" t="s">
        <v>210</v>
      </c>
      <c r="U32" s="93"/>
      <c r="V32" s="94"/>
      <c r="W32" s="135" t="str">
        <f>IF(W31="","",VLOOKUP(W31,'【記載例】シフト記号表（勤務時間帯）'!$C$6:$L$47,10,FALSE))</f>
        <v/>
      </c>
      <c r="X32" s="136" t="str">
        <f>IF(X31="","",VLOOKUP(X31,'【記載例】シフト記号表（勤務時間帯）'!$C$6:$L$47,10,FALSE))</f>
        <v/>
      </c>
      <c r="Y32" s="136">
        <f>IF(Y31="","",VLOOKUP(Y31,'【記載例】シフト記号表（勤務時間帯）'!$C$6:$L$47,10,FALSE))</f>
        <v>8</v>
      </c>
      <c r="Z32" s="136">
        <f>IF(Z31="","",VLOOKUP(Z31,'【記載例】シフト記号表（勤務時間帯）'!$C$6:$L$47,10,FALSE))</f>
        <v>8</v>
      </c>
      <c r="AA32" s="136">
        <f>IF(AA31="","",VLOOKUP(AA31,'【記載例】シフト記号表（勤務時間帯）'!$C$6:$L$47,10,FALSE))</f>
        <v>8</v>
      </c>
      <c r="AB32" s="136">
        <f>IF(AB31="","",VLOOKUP(AB31,'【記載例】シフト記号表（勤務時間帯）'!$C$6:$L$47,10,FALSE))</f>
        <v>8</v>
      </c>
      <c r="AC32" s="137">
        <f>IF(AC31="","",VLOOKUP(AC31,'【記載例】シフト記号表（勤務時間帯）'!$C$6:$L$47,10,FALSE))</f>
        <v>8</v>
      </c>
      <c r="AD32" s="135" t="str">
        <f>IF(AD31="","",VLOOKUP(AD31,'【記載例】シフト記号表（勤務時間帯）'!$C$6:$L$47,10,FALSE))</f>
        <v/>
      </c>
      <c r="AE32" s="136" t="str">
        <f>IF(AE31="","",VLOOKUP(AE31,'【記載例】シフト記号表（勤務時間帯）'!$C$6:$L$47,10,FALSE))</f>
        <v/>
      </c>
      <c r="AF32" s="136">
        <f>IF(AF31="","",VLOOKUP(AF31,'【記載例】シフト記号表（勤務時間帯）'!$C$6:$L$47,10,FALSE))</f>
        <v>8</v>
      </c>
      <c r="AG32" s="136">
        <f>IF(AG31="","",VLOOKUP(AG31,'【記載例】シフト記号表（勤務時間帯）'!$C$6:$L$47,10,FALSE))</f>
        <v>8</v>
      </c>
      <c r="AH32" s="136">
        <f>IF(AH31="","",VLOOKUP(AH31,'【記載例】シフト記号表（勤務時間帯）'!$C$6:$L$47,10,FALSE))</f>
        <v>8</v>
      </c>
      <c r="AI32" s="136">
        <f>IF(AI31="","",VLOOKUP(AI31,'【記載例】シフト記号表（勤務時間帯）'!$C$6:$L$47,10,FALSE))</f>
        <v>8</v>
      </c>
      <c r="AJ32" s="137">
        <f>IF(AJ31="","",VLOOKUP(AJ31,'【記載例】シフト記号表（勤務時間帯）'!$C$6:$L$47,10,FALSE))</f>
        <v>8</v>
      </c>
      <c r="AK32" s="135" t="str">
        <f>IF(AK31="","",VLOOKUP(AK31,'【記載例】シフト記号表（勤務時間帯）'!$C$6:$L$47,10,FALSE))</f>
        <v/>
      </c>
      <c r="AL32" s="136" t="str">
        <f>IF(AL31="","",VLOOKUP(AL31,'【記載例】シフト記号表（勤務時間帯）'!$C$6:$L$47,10,FALSE))</f>
        <v/>
      </c>
      <c r="AM32" s="136">
        <f>IF(AM31="","",VLOOKUP(AM31,'【記載例】シフト記号表（勤務時間帯）'!$C$6:$L$47,10,FALSE))</f>
        <v>8</v>
      </c>
      <c r="AN32" s="136">
        <f>IF(AN31="","",VLOOKUP(AN31,'【記載例】シフト記号表（勤務時間帯）'!$C$6:$L$47,10,FALSE))</f>
        <v>8</v>
      </c>
      <c r="AO32" s="136">
        <f>IF(AO31="","",VLOOKUP(AO31,'【記載例】シフト記号表（勤務時間帯）'!$C$6:$L$47,10,FALSE))</f>
        <v>8</v>
      </c>
      <c r="AP32" s="136">
        <f>IF(AP31="","",VLOOKUP(AP31,'【記載例】シフト記号表（勤務時間帯）'!$C$6:$L$47,10,FALSE))</f>
        <v>8</v>
      </c>
      <c r="AQ32" s="137">
        <f>IF(AQ31="","",VLOOKUP(AQ31,'【記載例】シフト記号表（勤務時間帯）'!$C$6:$L$47,10,FALSE))</f>
        <v>8</v>
      </c>
      <c r="AR32" s="135" t="str">
        <f>IF(AR31="","",VLOOKUP(AR31,'【記載例】シフト記号表（勤務時間帯）'!$C$6:$L$47,10,FALSE))</f>
        <v/>
      </c>
      <c r="AS32" s="136" t="str">
        <f>IF(AS31="","",VLOOKUP(AS31,'【記載例】シフト記号表（勤務時間帯）'!$C$6:$L$47,10,FALSE))</f>
        <v/>
      </c>
      <c r="AT32" s="136">
        <f>IF(AT31="","",VLOOKUP(AT31,'【記載例】シフト記号表（勤務時間帯）'!$C$6:$L$47,10,FALSE))</f>
        <v>8</v>
      </c>
      <c r="AU32" s="136">
        <f>IF(AU31="","",VLOOKUP(AU31,'【記載例】シフト記号表（勤務時間帯）'!$C$6:$L$47,10,FALSE))</f>
        <v>8</v>
      </c>
      <c r="AV32" s="136">
        <f>IF(AV31="","",VLOOKUP(AV31,'【記載例】シフト記号表（勤務時間帯）'!$C$6:$L$47,10,FALSE))</f>
        <v>8</v>
      </c>
      <c r="AW32" s="136">
        <f>IF(AW31="","",VLOOKUP(AW31,'【記載例】シフト記号表（勤務時間帯）'!$C$6:$L$47,10,FALSE))</f>
        <v>8</v>
      </c>
      <c r="AX32" s="137">
        <f>IF(AX31="","",VLOOKUP(AX31,'【記載例】シフト記号表（勤務時間帯）'!$C$6:$L$47,10,FALSE))</f>
        <v>8</v>
      </c>
      <c r="AY32" s="135" t="str">
        <f>IF(AY31="","",VLOOKUP(AY31,'【記載例】シフト記号表（勤務時間帯）'!$C$6:$L$47,10,FALSE))</f>
        <v/>
      </c>
      <c r="AZ32" s="136" t="str">
        <f>IF(AZ31="","",VLOOKUP(AZ31,'【記載例】シフト記号表（勤務時間帯）'!$C$6:$L$47,10,FALSE))</f>
        <v/>
      </c>
      <c r="BA32" s="136" t="str">
        <f>IF(BA31="","",VLOOKUP(BA31,'【記載例】シフト記号表（勤務時間帯）'!$C$6:$L$47,10,FALSE))</f>
        <v/>
      </c>
      <c r="BB32" s="1391">
        <f>IF($BE$3="４週",SUM(W32:AX32),IF($BE$3="暦月",SUM(W32:BA32),""))</f>
        <v>160</v>
      </c>
      <c r="BC32" s="1392"/>
      <c r="BD32" s="1393">
        <f>IF($BE$3="４週",BB32/4,IF($BE$3="暦月",(BB32/($BE$8/7)),""))</f>
        <v>40</v>
      </c>
      <c r="BE32" s="1392"/>
      <c r="BF32" s="1388"/>
      <c r="BG32" s="1389"/>
      <c r="BH32" s="1389"/>
      <c r="BI32" s="1389"/>
      <c r="BJ32" s="1390"/>
    </row>
    <row r="33" spans="2:62" ht="20.25" customHeight="1" x14ac:dyDescent="0.4">
      <c r="B33" s="1462">
        <f>B31+1</f>
        <v>9</v>
      </c>
      <c r="C33" s="1318" t="s">
        <v>103</v>
      </c>
      <c r="D33" s="1319"/>
      <c r="E33" s="130"/>
      <c r="F33" s="131"/>
      <c r="G33" s="130"/>
      <c r="H33" s="131"/>
      <c r="I33" s="1377" t="s">
        <v>89</v>
      </c>
      <c r="J33" s="1378"/>
      <c r="K33" s="1381" t="s">
        <v>19</v>
      </c>
      <c r="L33" s="1382"/>
      <c r="M33" s="1382"/>
      <c r="N33" s="1319"/>
      <c r="O33" s="1420" t="s">
        <v>148</v>
      </c>
      <c r="P33" s="1421"/>
      <c r="Q33" s="1421"/>
      <c r="R33" s="1421"/>
      <c r="S33" s="1422"/>
      <c r="T33" s="95" t="s">
        <v>18</v>
      </c>
      <c r="U33" s="96"/>
      <c r="V33" s="97"/>
      <c r="W33" s="85" t="s">
        <v>208</v>
      </c>
      <c r="X33" s="86" t="s">
        <v>208</v>
      </c>
      <c r="Y33" s="86" t="s">
        <v>208</v>
      </c>
      <c r="Z33" s="86"/>
      <c r="AA33" s="86"/>
      <c r="AB33" s="86" t="s">
        <v>208</v>
      </c>
      <c r="AC33" s="87" t="s">
        <v>208</v>
      </c>
      <c r="AD33" s="85" t="s">
        <v>208</v>
      </c>
      <c r="AE33" s="86" t="s">
        <v>208</v>
      </c>
      <c r="AF33" s="86" t="s">
        <v>208</v>
      </c>
      <c r="AG33" s="86"/>
      <c r="AH33" s="86"/>
      <c r="AI33" s="86" t="s">
        <v>208</v>
      </c>
      <c r="AJ33" s="87" t="s">
        <v>208</v>
      </c>
      <c r="AK33" s="85" t="s">
        <v>208</v>
      </c>
      <c r="AL33" s="86" t="s">
        <v>208</v>
      </c>
      <c r="AM33" s="86" t="s">
        <v>208</v>
      </c>
      <c r="AN33" s="86"/>
      <c r="AO33" s="86"/>
      <c r="AP33" s="86" t="s">
        <v>208</v>
      </c>
      <c r="AQ33" s="87" t="s">
        <v>208</v>
      </c>
      <c r="AR33" s="85" t="s">
        <v>208</v>
      </c>
      <c r="AS33" s="86" t="s">
        <v>208</v>
      </c>
      <c r="AT33" s="86" t="s">
        <v>208</v>
      </c>
      <c r="AU33" s="86"/>
      <c r="AV33" s="86"/>
      <c r="AW33" s="86" t="s">
        <v>208</v>
      </c>
      <c r="AX33" s="87" t="s">
        <v>208</v>
      </c>
      <c r="AY33" s="85"/>
      <c r="AZ33" s="86"/>
      <c r="BA33" s="88"/>
      <c r="BB33" s="1373"/>
      <c r="BC33" s="1374"/>
      <c r="BD33" s="1375"/>
      <c r="BE33" s="1376"/>
      <c r="BF33" s="1385"/>
      <c r="BG33" s="1386"/>
      <c r="BH33" s="1386"/>
      <c r="BI33" s="1386"/>
      <c r="BJ33" s="1387"/>
    </row>
    <row r="34" spans="2:62" ht="20.25" customHeight="1" x14ac:dyDescent="0.4">
      <c r="B34" s="1463"/>
      <c r="C34" s="1320"/>
      <c r="D34" s="1321"/>
      <c r="E34" s="130"/>
      <c r="F34" s="131" t="str">
        <f>C33</f>
        <v>介護職員</v>
      </c>
      <c r="G34" s="130"/>
      <c r="H34" s="131" t="str">
        <f>I33</f>
        <v>A</v>
      </c>
      <c r="I34" s="1379"/>
      <c r="J34" s="1380"/>
      <c r="K34" s="1383"/>
      <c r="L34" s="1384"/>
      <c r="M34" s="1384"/>
      <c r="N34" s="1321"/>
      <c r="O34" s="1420"/>
      <c r="P34" s="1421"/>
      <c r="Q34" s="1421"/>
      <c r="R34" s="1421"/>
      <c r="S34" s="1422"/>
      <c r="T34" s="148" t="s">
        <v>210</v>
      </c>
      <c r="U34" s="99"/>
      <c r="V34" s="149"/>
      <c r="W34" s="135">
        <f>IF(W33="","",VLOOKUP(W33,'【記載例】シフト記号表（勤務時間帯）'!$C$6:$L$47,10,FALSE))</f>
        <v>8</v>
      </c>
      <c r="X34" s="136">
        <f>IF(X33="","",VLOOKUP(X33,'【記載例】シフト記号表（勤務時間帯）'!$C$6:$L$47,10,FALSE))</f>
        <v>8</v>
      </c>
      <c r="Y34" s="136">
        <f>IF(Y33="","",VLOOKUP(Y33,'【記載例】シフト記号表（勤務時間帯）'!$C$6:$L$47,10,FALSE))</f>
        <v>8</v>
      </c>
      <c r="Z34" s="136" t="str">
        <f>IF(Z33="","",VLOOKUP(Z33,'【記載例】シフト記号表（勤務時間帯）'!$C$6:$L$47,10,FALSE))</f>
        <v/>
      </c>
      <c r="AA34" s="136" t="str">
        <f>IF(AA33="","",VLOOKUP(AA33,'【記載例】シフト記号表（勤務時間帯）'!$C$6:$L$47,10,FALSE))</f>
        <v/>
      </c>
      <c r="AB34" s="136">
        <f>IF(AB33="","",VLOOKUP(AB33,'【記載例】シフト記号表（勤務時間帯）'!$C$6:$L$47,10,FALSE))</f>
        <v>8</v>
      </c>
      <c r="AC34" s="137">
        <f>IF(AC33="","",VLOOKUP(AC33,'【記載例】シフト記号表（勤務時間帯）'!$C$6:$L$47,10,FALSE))</f>
        <v>8</v>
      </c>
      <c r="AD34" s="135">
        <f>IF(AD33="","",VLOOKUP(AD33,'【記載例】シフト記号表（勤務時間帯）'!$C$6:$L$47,10,FALSE))</f>
        <v>8</v>
      </c>
      <c r="AE34" s="136">
        <f>IF(AE33="","",VLOOKUP(AE33,'【記載例】シフト記号表（勤務時間帯）'!$C$6:$L$47,10,FALSE))</f>
        <v>8</v>
      </c>
      <c r="AF34" s="136">
        <f>IF(AF33="","",VLOOKUP(AF33,'【記載例】シフト記号表（勤務時間帯）'!$C$6:$L$47,10,FALSE))</f>
        <v>8</v>
      </c>
      <c r="AG34" s="136" t="str">
        <f>IF(AG33="","",VLOOKUP(AG33,'【記載例】シフト記号表（勤務時間帯）'!$C$6:$L$47,10,FALSE))</f>
        <v/>
      </c>
      <c r="AH34" s="136" t="str">
        <f>IF(AH33="","",VLOOKUP(AH33,'【記載例】シフト記号表（勤務時間帯）'!$C$6:$L$47,10,FALSE))</f>
        <v/>
      </c>
      <c r="AI34" s="136">
        <f>IF(AI33="","",VLOOKUP(AI33,'【記載例】シフト記号表（勤務時間帯）'!$C$6:$L$47,10,FALSE))</f>
        <v>8</v>
      </c>
      <c r="AJ34" s="137">
        <f>IF(AJ33="","",VLOOKUP(AJ33,'【記載例】シフト記号表（勤務時間帯）'!$C$6:$L$47,10,FALSE))</f>
        <v>8</v>
      </c>
      <c r="AK34" s="135">
        <f>IF(AK33="","",VLOOKUP(AK33,'【記載例】シフト記号表（勤務時間帯）'!$C$6:$L$47,10,FALSE))</f>
        <v>8</v>
      </c>
      <c r="AL34" s="136">
        <f>IF(AL33="","",VLOOKUP(AL33,'【記載例】シフト記号表（勤務時間帯）'!$C$6:$L$47,10,FALSE))</f>
        <v>8</v>
      </c>
      <c r="AM34" s="136">
        <f>IF(AM33="","",VLOOKUP(AM33,'【記載例】シフト記号表（勤務時間帯）'!$C$6:$L$47,10,FALSE))</f>
        <v>8</v>
      </c>
      <c r="AN34" s="136" t="str">
        <f>IF(AN33="","",VLOOKUP(AN33,'【記載例】シフト記号表（勤務時間帯）'!$C$6:$L$47,10,FALSE))</f>
        <v/>
      </c>
      <c r="AO34" s="136" t="str">
        <f>IF(AO33="","",VLOOKUP(AO33,'【記載例】シフト記号表（勤務時間帯）'!$C$6:$L$47,10,FALSE))</f>
        <v/>
      </c>
      <c r="AP34" s="136">
        <f>IF(AP33="","",VLOOKUP(AP33,'【記載例】シフト記号表（勤務時間帯）'!$C$6:$L$47,10,FALSE))</f>
        <v>8</v>
      </c>
      <c r="AQ34" s="137">
        <f>IF(AQ33="","",VLOOKUP(AQ33,'【記載例】シフト記号表（勤務時間帯）'!$C$6:$L$47,10,FALSE))</f>
        <v>8</v>
      </c>
      <c r="AR34" s="135">
        <f>IF(AR33="","",VLOOKUP(AR33,'【記載例】シフト記号表（勤務時間帯）'!$C$6:$L$47,10,FALSE))</f>
        <v>8</v>
      </c>
      <c r="AS34" s="136">
        <f>IF(AS33="","",VLOOKUP(AS33,'【記載例】シフト記号表（勤務時間帯）'!$C$6:$L$47,10,FALSE))</f>
        <v>8</v>
      </c>
      <c r="AT34" s="136">
        <f>IF(AT33="","",VLOOKUP(AT33,'【記載例】シフト記号表（勤務時間帯）'!$C$6:$L$47,10,FALSE))</f>
        <v>8</v>
      </c>
      <c r="AU34" s="136" t="str">
        <f>IF(AU33="","",VLOOKUP(AU33,'【記載例】シフト記号表（勤務時間帯）'!$C$6:$L$47,10,FALSE))</f>
        <v/>
      </c>
      <c r="AV34" s="136" t="str">
        <f>IF(AV33="","",VLOOKUP(AV33,'【記載例】シフト記号表（勤務時間帯）'!$C$6:$L$47,10,FALSE))</f>
        <v/>
      </c>
      <c r="AW34" s="136">
        <f>IF(AW33="","",VLOOKUP(AW33,'【記載例】シフト記号表（勤務時間帯）'!$C$6:$L$47,10,FALSE))</f>
        <v>8</v>
      </c>
      <c r="AX34" s="137">
        <f>IF(AX33="","",VLOOKUP(AX33,'【記載例】シフト記号表（勤務時間帯）'!$C$6:$L$47,10,FALSE))</f>
        <v>8</v>
      </c>
      <c r="AY34" s="135" t="str">
        <f>IF(AY33="","",VLOOKUP(AY33,'【記載例】シフト記号表（勤務時間帯）'!$C$6:$L$47,10,FALSE))</f>
        <v/>
      </c>
      <c r="AZ34" s="136" t="str">
        <f>IF(AZ33="","",VLOOKUP(AZ33,'【記載例】シフト記号表（勤務時間帯）'!$C$6:$L$47,10,FALSE))</f>
        <v/>
      </c>
      <c r="BA34" s="136" t="str">
        <f>IF(BA33="","",VLOOKUP(BA33,'【記載例】シフト記号表（勤務時間帯）'!$C$6:$L$47,10,FALSE))</f>
        <v/>
      </c>
      <c r="BB34" s="1391">
        <f>IF($BE$3="４週",SUM(W34:AX34),IF($BE$3="暦月",SUM(W34:BA34),""))</f>
        <v>160</v>
      </c>
      <c r="BC34" s="1392"/>
      <c r="BD34" s="1393">
        <f>IF($BE$3="４週",BB34/4,IF($BE$3="暦月",(BB34/($BE$8/7)),""))</f>
        <v>40</v>
      </c>
      <c r="BE34" s="1392"/>
      <c r="BF34" s="1388"/>
      <c r="BG34" s="1389"/>
      <c r="BH34" s="1389"/>
      <c r="BI34" s="1389"/>
      <c r="BJ34" s="1390"/>
    </row>
    <row r="35" spans="2:62" ht="20.25" customHeight="1" x14ac:dyDescent="0.4">
      <c r="B35" s="1462">
        <f>B33+1</f>
        <v>10</v>
      </c>
      <c r="C35" s="1318" t="s">
        <v>103</v>
      </c>
      <c r="D35" s="1319"/>
      <c r="E35" s="130"/>
      <c r="F35" s="131"/>
      <c r="G35" s="130"/>
      <c r="H35" s="131"/>
      <c r="I35" s="1377" t="s">
        <v>89</v>
      </c>
      <c r="J35" s="1378"/>
      <c r="K35" s="1381" t="s">
        <v>19</v>
      </c>
      <c r="L35" s="1382"/>
      <c r="M35" s="1382"/>
      <c r="N35" s="1319"/>
      <c r="O35" s="1420" t="s">
        <v>149</v>
      </c>
      <c r="P35" s="1421"/>
      <c r="Q35" s="1421"/>
      <c r="R35" s="1421"/>
      <c r="S35" s="1422"/>
      <c r="T35" s="147" t="s">
        <v>18</v>
      </c>
      <c r="V35" s="98"/>
      <c r="W35" s="85" t="s">
        <v>204</v>
      </c>
      <c r="X35" s="86" t="s">
        <v>223</v>
      </c>
      <c r="Y35" s="86" t="s">
        <v>205</v>
      </c>
      <c r="Z35" s="86" t="s">
        <v>205</v>
      </c>
      <c r="AA35" s="86"/>
      <c r="AB35" s="86" t="s">
        <v>206</v>
      </c>
      <c r="AC35" s="87"/>
      <c r="AD35" s="85"/>
      <c r="AE35" s="86" t="s">
        <v>204</v>
      </c>
      <c r="AF35" s="86" t="s">
        <v>223</v>
      </c>
      <c r="AG35" s="86" t="s">
        <v>205</v>
      </c>
      <c r="AH35" s="86" t="s">
        <v>205</v>
      </c>
      <c r="AI35" s="86"/>
      <c r="AJ35" s="87" t="s">
        <v>206</v>
      </c>
      <c r="AK35" s="85" t="s">
        <v>206</v>
      </c>
      <c r="AL35" s="86"/>
      <c r="AM35" s="86" t="s">
        <v>204</v>
      </c>
      <c r="AN35" s="86" t="s">
        <v>223</v>
      </c>
      <c r="AO35" s="86" t="s">
        <v>205</v>
      </c>
      <c r="AP35" s="86" t="s">
        <v>205</v>
      </c>
      <c r="AQ35" s="87"/>
      <c r="AR35" s="85" t="s">
        <v>206</v>
      </c>
      <c r="AS35" s="86"/>
      <c r="AT35" s="86"/>
      <c r="AU35" s="86" t="s">
        <v>204</v>
      </c>
      <c r="AV35" s="86" t="s">
        <v>223</v>
      </c>
      <c r="AW35" s="86" t="s">
        <v>205</v>
      </c>
      <c r="AX35" s="87" t="s">
        <v>205</v>
      </c>
      <c r="AY35" s="85"/>
      <c r="AZ35" s="86"/>
      <c r="BA35" s="88"/>
      <c r="BB35" s="1373"/>
      <c r="BC35" s="1374"/>
      <c r="BD35" s="1375"/>
      <c r="BE35" s="1376"/>
      <c r="BF35" s="1385"/>
      <c r="BG35" s="1386"/>
      <c r="BH35" s="1386"/>
      <c r="BI35" s="1386"/>
      <c r="BJ35" s="1387"/>
    </row>
    <row r="36" spans="2:62" ht="20.25" customHeight="1" x14ac:dyDescent="0.4">
      <c r="B36" s="1463"/>
      <c r="C36" s="1320"/>
      <c r="D36" s="1321"/>
      <c r="E36" s="130"/>
      <c r="F36" s="131" t="str">
        <f>C35</f>
        <v>介護職員</v>
      </c>
      <c r="G36" s="130"/>
      <c r="H36" s="131" t="str">
        <f>I35</f>
        <v>A</v>
      </c>
      <c r="I36" s="1379"/>
      <c r="J36" s="1380"/>
      <c r="K36" s="1383"/>
      <c r="L36" s="1384"/>
      <c r="M36" s="1384"/>
      <c r="N36" s="1321"/>
      <c r="O36" s="1420"/>
      <c r="P36" s="1421"/>
      <c r="Q36" s="1421"/>
      <c r="R36" s="1421"/>
      <c r="S36" s="1422"/>
      <c r="T36" s="148" t="s">
        <v>210</v>
      </c>
      <c r="U36" s="99"/>
      <c r="V36" s="149"/>
      <c r="W36" s="135">
        <f>IF(W35="","",VLOOKUP(W35,'【記載例】シフト記号表（勤務時間帯）'!$C$6:$L$47,10,FALSE))</f>
        <v>8</v>
      </c>
      <c r="X36" s="136">
        <f>IF(X35="","",VLOOKUP(X35,'【記載例】シフト記号表（勤務時間帯）'!$C$6:$L$47,10,FALSE))</f>
        <v>8</v>
      </c>
      <c r="Y36" s="136">
        <f>IF(Y35="","",VLOOKUP(Y35,'【記載例】シフト記号表（勤務時間帯）'!$C$6:$L$47,10,FALSE))</f>
        <v>7.9999999999999982</v>
      </c>
      <c r="Z36" s="136">
        <f>IF(Z35="","",VLOOKUP(Z35,'【記載例】シフト記号表（勤務時間帯）'!$C$6:$L$47,10,FALSE))</f>
        <v>7.9999999999999982</v>
      </c>
      <c r="AA36" s="136" t="str">
        <f>IF(AA35="","",VLOOKUP(AA35,'【記載例】シフト記号表（勤務時間帯）'!$C$6:$L$47,10,FALSE))</f>
        <v/>
      </c>
      <c r="AB36" s="136">
        <f>IF(AB35="","",VLOOKUP(AB35,'【記載例】シフト記号表（勤務時間帯）'!$C$6:$L$47,10,FALSE))</f>
        <v>8</v>
      </c>
      <c r="AC36" s="137" t="str">
        <f>IF(AC35="","",VLOOKUP(AC35,'【記載例】シフト記号表（勤務時間帯）'!$C$6:$L$47,10,FALSE))</f>
        <v/>
      </c>
      <c r="AD36" s="135" t="str">
        <f>IF(AD35="","",VLOOKUP(AD35,'【記載例】シフト記号表（勤務時間帯）'!$C$6:$L$47,10,FALSE))</f>
        <v/>
      </c>
      <c r="AE36" s="136">
        <f>IF(AE35="","",VLOOKUP(AE35,'【記載例】シフト記号表（勤務時間帯）'!$C$6:$L$47,10,FALSE))</f>
        <v>8</v>
      </c>
      <c r="AF36" s="136">
        <f>IF(AF35="","",VLOOKUP(AF35,'【記載例】シフト記号表（勤務時間帯）'!$C$6:$L$47,10,FALSE))</f>
        <v>8</v>
      </c>
      <c r="AG36" s="136">
        <f>IF(AG35="","",VLOOKUP(AG35,'【記載例】シフト記号表（勤務時間帯）'!$C$6:$L$47,10,FALSE))</f>
        <v>7.9999999999999982</v>
      </c>
      <c r="AH36" s="136">
        <f>IF(AH35="","",VLOOKUP(AH35,'【記載例】シフト記号表（勤務時間帯）'!$C$6:$L$47,10,FALSE))</f>
        <v>7.9999999999999982</v>
      </c>
      <c r="AI36" s="136" t="str">
        <f>IF(AI35="","",VLOOKUP(AI35,'【記載例】シフト記号表（勤務時間帯）'!$C$6:$L$47,10,FALSE))</f>
        <v/>
      </c>
      <c r="AJ36" s="137">
        <f>IF(AJ35="","",VLOOKUP(AJ35,'【記載例】シフト記号表（勤務時間帯）'!$C$6:$L$47,10,FALSE))</f>
        <v>8</v>
      </c>
      <c r="AK36" s="135">
        <f>IF(AK35="","",VLOOKUP(AK35,'【記載例】シフト記号表（勤務時間帯）'!$C$6:$L$47,10,FALSE))</f>
        <v>8</v>
      </c>
      <c r="AL36" s="136" t="str">
        <f>IF(AL35="","",VLOOKUP(AL35,'【記載例】シフト記号表（勤務時間帯）'!$C$6:$L$47,10,FALSE))</f>
        <v/>
      </c>
      <c r="AM36" s="136">
        <f>IF(AM35="","",VLOOKUP(AM35,'【記載例】シフト記号表（勤務時間帯）'!$C$6:$L$47,10,FALSE))</f>
        <v>8</v>
      </c>
      <c r="AN36" s="136">
        <f>IF(AN35="","",VLOOKUP(AN35,'【記載例】シフト記号表（勤務時間帯）'!$C$6:$L$47,10,FALSE))</f>
        <v>8</v>
      </c>
      <c r="AO36" s="136">
        <f>IF(AO35="","",VLOOKUP(AO35,'【記載例】シフト記号表（勤務時間帯）'!$C$6:$L$47,10,FALSE))</f>
        <v>7.9999999999999982</v>
      </c>
      <c r="AP36" s="136">
        <f>IF(AP35="","",VLOOKUP(AP35,'【記載例】シフト記号表（勤務時間帯）'!$C$6:$L$47,10,FALSE))</f>
        <v>7.9999999999999982</v>
      </c>
      <c r="AQ36" s="137" t="str">
        <f>IF(AQ35="","",VLOOKUP(AQ35,'【記載例】シフト記号表（勤務時間帯）'!$C$6:$L$47,10,FALSE))</f>
        <v/>
      </c>
      <c r="AR36" s="135">
        <f>IF(AR35="","",VLOOKUP(AR35,'【記載例】シフト記号表（勤務時間帯）'!$C$6:$L$47,10,FALSE))</f>
        <v>8</v>
      </c>
      <c r="AS36" s="136" t="str">
        <f>IF(AS35="","",VLOOKUP(AS35,'【記載例】シフト記号表（勤務時間帯）'!$C$6:$L$47,10,FALSE))</f>
        <v/>
      </c>
      <c r="AT36" s="136" t="str">
        <f>IF(AT35="","",VLOOKUP(AT35,'【記載例】シフト記号表（勤務時間帯）'!$C$6:$L$47,10,FALSE))</f>
        <v/>
      </c>
      <c r="AU36" s="136">
        <f>IF(AU35="","",VLOOKUP(AU35,'【記載例】シフト記号表（勤務時間帯）'!$C$6:$L$47,10,FALSE))</f>
        <v>8</v>
      </c>
      <c r="AV36" s="136">
        <f>IF(AV35="","",VLOOKUP(AV35,'【記載例】シフト記号表（勤務時間帯）'!$C$6:$L$47,10,FALSE))</f>
        <v>8</v>
      </c>
      <c r="AW36" s="136">
        <f>IF(AW35="","",VLOOKUP(AW35,'【記載例】シフト記号表（勤務時間帯）'!$C$6:$L$47,10,FALSE))</f>
        <v>7.9999999999999982</v>
      </c>
      <c r="AX36" s="137">
        <f>IF(AX35="","",VLOOKUP(AX35,'【記載例】シフト記号表（勤務時間帯）'!$C$6:$L$47,10,FALSE))</f>
        <v>7.9999999999999982</v>
      </c>
      <c r="AY36" s="135" t="str">
        <f>IF(AY35="","",VLOOKUP(AY35,'【記載例】シフト記号表（勤務時間帯）'!$C$6:$L$47,10,FALSE))</f>
        <v/>
      </c>
      <c r="AZ36" s="136" t="str">
        <f>IF(AZ35="","",VLOOKUP(AZ35,'【記載例】シフト記号表（勤務時間帯）'!$C$6:$L$47,10,FALSE))</f>
        <v/>
      </c>
      <c r="BA36" s="136" t="str">
        <f>IF(BA35="","",VLOOKUP(BA35,'【記載例】シフト記号表（勤務時間帯）'!$C$6:$L$47,10,FALSE))</f>
        <v/>
      </c>
      <c r="BB36" s="1391">
        <f>IF($BE$3="４週",SUM(W36:AX36),IF($BE$3="暦月",SUM(W36:BA36),""))</f>
        <v>160</v>
      </c>
      <c r="BC36" s="1392"/>
      <c r="BD36" s="1393">
        <f>IF($BE$3="４週",BB36/4,IF($BE$3="暦月",(BB36/($BE$8/7)),""))</f>
        <v>40</v>
      </c>
      <c r="BE36" s="1392"/>
      <c r="BF36" s="1388"/>
      <c r="BG36" s="1389"/>
      <c r="BH36" s="1389"/>
      <c r="BI36" s="1389"/>
      <c r="BJ36" s="1390"/>
    </row>
    <row r="37" spans="2:62" ht="20.25" customHeight="1" x14ac:dyDescent="0.4">
      <c r="B37" s="1462">
        <f>B35+1</f>
        <v>11</v>
      </c>
      <c r="C37" s="1318" t="s">
        <v>103</v>
      </c>
      <c r="D37" s="1319"/>
      <c r="E37" s="130"/>
      <c r="F37" s="131"/>
      <c r="G37" s="130"/>
      <c r="H37" s="131"/>
      <c r="I37" s="1377" t="s">
        <v>89</v>
      </c>
      <c r="J37" s="1378"/>
      <c r="K37" s="1381" t="s">
        <v>90</v>
      </c>
      <c r="L37" s="1382"/>
      <c r="M37" s="1382"/>
      <c r="N37" s="1319"/>
      <c r="O37" s="1420" t="s">
        <v>150</v>
      </c>
      <c r="P37" s="1421"/>
      <c r="Q37" s="1421"/>
      <c r="R37" s="1421"/>
      <c r="S37" s="1422"/>
      <c r="T37" s="147" t="s">
        <v>18</v>
      </c>
      <c r="V37" s="98"/>
      <c r="W37" s="85"/>
      <c r="X37" s="86" t="s">
        <v>204</v>
      </c>
      <c r="Y37" s="86" t="s">
        <v>223</v>
      </c>
      <c r="Z37" s="86" t="s">
        <v>206</v>
      </c>
      <c r="AA37" s="86" t="s">
        <v>205</v>
      </c>
      <c r="AB37" s="86"/>
      <c r="AC37" s="87" t="s">
        <v>206</v>
      </c>
      <c r="AD37" s="85" t="s">
        <v>206</v>
      </c>
      <c r="AE37" s="86"/>
      <c r="AF37" s="86" t="s">
        <v>204</v>
      </c>
      <c r="AG37" s="86" t="s">
        <v>223</v>
      </c>
      <c r="AH37" s="86" t="s">
        <v>206</v>
      </c>
      <c r="AI37" s="86" t="s">
        <v>205</v>
      </c>
      <c r="AJ37" s="87"/>
      <c r="AK37" s="85" t="s">
        <v>206</v>
      </c>
      <c r="AL37" s="86" t="s">
        <v>205</v>
      </c>
      <c r="AM37" s="86"/>
      <c r="AN37" s="86" t="s">
        <v>204</v>
      </c>
      <c r="AO37" s="86" t="s">
        <v>223</v>
      </c>
      <c r="AP37" s="86" t="s">
        <v>206</v>
      </c>
      <c r="AQ37" s="87"/>
      <c r="AR37" s="85"/>
      <c r="AS37" s="86" t="s">
        <v>206</v>
      </c>
      <c r="AT37" s="86" t="s">
        <v>205</v>
      </c>
      <c r="AU37" s="86"/>
      <c r="AV37" s="86" t="s">
        <v>204</v>
      </c>
      <c r="AW37" s="86" t="s">
        <v>223</v>
      </c>
      <c r="AX37" s="87" t="s">
        <v>206</v>
      </c>
      <c r="AY37" s="85"/>
      <c r="AZ37" s="86"/>
      <c r="BA37" s="88"/>
      <c r="BB37" s="1373"/>
      <c r="BC37" s="1374"/>
      <c r="BD37" s="1375"/>
      <c r="BE37" s="1376"/>
      <c r="BF37" s="1385"/>
      <c r="BG37" s="1386"/>
      <c r="BH37" s="1386"/>
      <c r="BI37" s="1386"/>
      <c r="BJ37" s="1387"/>
    </row>
    <row r="38" spans="2:62" ht="20.25" customHeight="1" x14ac:dyDescent="0.4">
      <c r="B38" s="1463"/>
      <c r="C38" s="1320"/>
      <c r="D38" s="1321"/>
      <c r="E38" s="130"/>
      <c r="F38" s="131" t="str">
        <f>C37</f>
        <v>介護職員</v>
      </c>
      <c r="G38" s="130"/>
      <c r="H38" s="131" t="str">
        <f>I37</f>
        <v>A</v>
      </c>
      <c r="I38" s="1379"/>
      <c r="J38" s="1380"/>
      <c r="K38" s="1383"/>
      <c r="L38" s="1384"/>
      <c r="M38" s="1384"/>
      <c r="N38" s="1321"/>
      <c r="O38" s="1420"/>
      <c r="P38" s="1421"/>
      <c r="Q38" s="1421"/>
      <c r="R38" s="1421"/>
      <c r="S38" s="1422"/>
      <c r="T38" s="148" t="s">
        <v>210</v>
      </c>
      <c r="U38" s="99"/>
      <c r="V38" s="149"/>
      <c r="W38" s="135" t="str">
        <f>IF(W37="","",VLOOKUP(W37,'【記載例】シフト記号表（勤務時間帯）'!$C$6:$L$47,10,FALSE))</f>
        <v/>
      </c>
      <c r="X38" s="136">
        <f>IF(X37="","",VLOOKUP(X37,'【記載例】シフト記号表（勤務時間帯）'!$C$6:$L$47,10,FALSE))</f>
        <v>8</v>
      </c>
      <c r="Y38" s="136">
        <f>IF(Y37="","",VLOOKUP(Y37,'【記載例】シフト記号表（勤務時間帯）'!$C$6:$L$47,10,FALSE))</f>
        <v>8</v>
      </c>
      <c r="Z38" s="136">
        <f>IF(Z37="","",VLOOKUP(Z37,'【記載例】シフト記号表（勤務時間帯）'!$C$6:$L$47,10,FALSE))</f>
        <v>8</v>
      </c>
      <c r="AA38" s="136">
        <f>IF(AA37="","",VLOOKUP(AA37,'【記載例】シフト記号表（勤務時間帯）'!$C$6:$L$47,10,FALSE))</f>
        <v>7.9999999999999982</v>
      </c>
      <c r="AB38" s="136" t="str">
        <f>IF(AB37="","",VLOOKUP(AB37,'【記載例】シフト記号表（勤務時間帯）'!$C$6:$L$47,10,FALSE))</f>
        <v/>
      </c>
      <c r="AC38" s="137">
        <f>IF(AC37="","",VLOOKUP(AC37,'【記載例】シフト記号表（勤務時間帯）'!$C$6:$L$47,10,FALSE))</f>
        <v>8</v>
      </c>
      <c r="AD38" s="135">
        <f>IF(AD37="","",VLOOKUP(AD37,'【記載例】シフト記号表（勤務時間帯）'!$C$6:$L$47,10,FALSE))</f>
        <v>8</v>
      </c>
      <c r="AE38" s="136" t="str">
        <f>IF(AE37="","",VLOOKUP(AE37,'【記載例】シフト記号表（勤務時間帯）'!$C$6:$L$47,10,FALSE))</f>
        <v/>
      </c>
      <c r="AF38" s="136">
        <f>IF(AF37="","",VLOOKUP(AF37,'【記載例】シフト記号表（勤務時間帯）'!$C$6:$L$47,10,FALSE))</f>
        <v>8</v>
      </c>
      <c r="AG38" s="136">
        <f>IF(AG37="","",VLOOKUP(AG37,'【記載例】シフト記号表（勤務時間帯）'!$C$6:$L$47,10,FALSE))</f>
        <v>8</v>
      </c>
      <c r="AH38" s="136">
        <f>IF(AH37="","",VLOOKUP(AH37,'【記載例】シフト記号表（勤務時間帯）'!$C$6:$L$47,10,FALSE))</f>
        <v>8</v>
      </c>
      <c r="AI38" s="136">
        <f>IF(AI37="","",VLOOKUP(AI37,'【記載例】シフト記号表（勤務時間帯）'!$C$6:$L$47,10,FALSE))</f>
        <v>7.9999999999999982</v>
      </c>
      <c r="AJ38" s="137" t="str">
        <f>IF(AJ37="","",VLOOKUP(AJ37,'【記載例】シフト記号表（勤務時間帯）'!$C$6:$L$47,10,FALSE))</f>
        <v/>
      </c>
      <c r="AK38" s="135">
        <f>IF(AK37="","",VLOOKUP(AK37,'【記載例】シフト記号表（勤務時間帯）'!$C$6:$L$47,10,FALSE))</f>
        <v>8</v>
      </c>
      <c r="AL38" s="136">
        <f>IF(AL37="","",VLOOKUP(AL37,'【記載例】シフト記号表（勤務時間帯）'!$C$6:$L$47,10,FALSE))</f>
        <v>7.9999999999999982</v>
      </c>
      <c r="AM38" s="136" t="str">
        <f>IF(AM37="","",VLOOKUP(AM37,'【記載例】シフト記号表（勤務時間帯）'!$C$6:$L$47,10,FALSE))</f>
        <v/>
      </c>
      <c r="AN38" s="136">
        <f>IF(AN37="","",VLOOKUP(AN37,'【記載例】シフト記号表（勤務時間帯）'!$C$6:$L$47,10,FALSE))</f>
        <v>8</v>
      </c>
      <c r="AO38" s="136">
        <f>IF(AO37="","",VLOOKUP(AO37,'【記載例】シフト記号表（勤務時間帯）'!$C$6:$L$47,10,FALSE))</f>
        <v>8</v>
      </c>
      <c r="AP38" s="136">
        <f>IF(AP37="","",VLOOKUP(AP37,'【記載例】シフト記号表（勤務時間帯）'!$C$6:$L$47,10,FALSE))</f>
        <v>8</v>
      </c>
      <c r="AQ38" s="137" t="str">
        <f>IF(AQ37="","",VLOOKUP(AQ37,'【記載例】シフト記号表（勤務時間帯）'!$C$6:$L$47,10,FALSE))</f>
        <v/>
      </c>
      <c r="AR38" s="135" t="str">
        <f>IF(AR37="","",VLOOKUP(AR37,'【記載例】シフト記号表（勤務時間帯）'!$C$6:$L$47,10,FALSE))</f>
        <v/>
      </c>
      <c r="AS38" s="136">
        <f>IF(AS37="","",VLOOKUP(AS37,'【記載例】シフト記号表（勤務時間帯）'!$C$6:$L$47,10,FALSE))</f>
        <v>8</v>
      </c>
      <c r="AT38" s="136">
        <f>IF(AT37="","",VLOOKUP(AT37,'【記載例】シフト記号表（勤務時間帯）'!$C$6:$L$47,10,FALSE))</f>
        <v>7.9999999999999982</v>
      </c>
      <c r="AU38" s="136" t="str">
        <f>IF(AU37="","",VLOOKUP(AU37,'【記載例】シフト記号表（勤務時間帯）'!$C$6:$L$47,10,FALSE))</f>
        <v/>
      </c>
      <c r="AV38" s="136">
        <f>IF(AV37="","",VLOOKUP(AV37,'【記載例】シフト記号表（勤務時間帯）'!$C$6:$L$47,10,FALSE))</f>
        <v>8</v>
      </c>
      <c r="AW38" s="136">
        <f>IF(AW37="","",VLOOKUP(AW37,'【記載例】シフト記号表（勤務時間帯）'!$C$6:$L$47,10,FALSE))</f>
        <v>8</v>
      </c>
      <c r="AX38" s="137">
        <f>IF(AX37="","",VLOOKUP(AX37,'【記載例】シフト記号表（勤務時間帯）'!$C$6:$L$47,10,FALSE))</f>
        <v>8</v>
      </c>
      <c r="AY38" s="135" t="str">
        <f>IF(AY37="","",VLOOKUP(AY37,'【記載例】シフト記号表（勤務時間帯）'!$C$6:$L$47,10,FALSE))</f>
        <v/>
      </c>
      <c r="AZ38" s="136" t="str">
        <f>IF(AZ37="","",VLOOKUP(AZ37,'【記載例】シフト記号表（勤務時間帯）'!$C$6:$L$47,10,FALSE))</f>
        <v/>
      </c>
      <c r="BA38" s="136" t="str">
        <f>IF(BA37="","",VLOOKUP(BA37,'【記載例】シフト記号表（勤務時間帯）'!$C$6:$L$47,10,FALSE))</f>
        <v/>
      </c>
      <c r="BB38" s="1391">
        <f>IF($BE$3="４週",SUM(W38:AX38),IF($BE$3="暦月",SUM(W38:BA38),""))</f>
        <v>160</v>
      </c>
      <c r="BC38" s="1392"/>
      <c r="BD38" s="1393">
        <f>IF($BE$3="４週",BB38/4,IF($BE$3="暦月",(BB38/($BE$8/7)),""))</f>
        <v>40</v>
      </c>
      <c r="BE38" s="1392"/>
      <c r="BF38" s="1388"/>
      <c r="BG38" s="1389"/>
      <c r="BH38" s="1389"/>
      <c r="BI38" s="1389"/>
      <c r="BJ38" s="1390"/>
    </row>
    <row r="39" spans="2:62" ht="20.25" customHeight="1" x14ac:dyDescent="0.4">
      <c r="B39" s="1462">
        <f>B37+1</f>
        <v>12</v>
      </c>
      <c r="C39" s="1318" t="s">
        <v>103</v>
      </c>
      <c r="D39" s="1319"/>
      <c r="E39" s="130"/>
      <c r="F39" s="131"/>
      <c r="G39" s="130"/>
      <c r="H39" s="131"/>
      <c r="I39" s="1377" t="s">
        <v>89</v>
      </c>
      <c r="J39" s="1378"/>
      <c r="K39" s="1381" t="s">
        <v>90</v>
      </c>
      <c r="L39" s="1382"/>
      <c r="M39" s="1382"/>
      <c r="N39" s="1319"/>
      <c r="O39" s="1420" t="s">
        <v>151</v>
      </c>
      <c r="P39" s="1421"/>
      <c r="Q39" s="1421"/>
      <c r="R39" s="1421"/>
      <c r="S39" s="1422"/>
      <c r="T39" s="147" t="s">
        <v>18</v>
      </c>
      <c r="V39" s="98"/>
      <c r="W39" s="85" t="s">
        <v>206</v>
      </c>
      <c r="X39" s="86"/>
      <c r="Y39" s="86" t="s">
        <v>204</v>
      </c>
      <c r="Z39" s="86" t="s">
        <v>223</v>
      </c>
      <c r="AA39" s="86" t="s">
        <v>206</v>
      </c>
      <c r="AB39" s="86" t="s">
        <v>205</v>
      </c>
      <c r="AC39" s="87"/>
      <c r="AD39" s="85" t="s">
        <v>205</v>
      </c>
      <c r="AE39" s="86" t="s">
        <v>206</v>
      </c>
      <c r="AF39" s="86"/>
      <c r="AG39" s="86" t="s">
        <v>204</v>
      </c>
      <c r="AH39" s="86" t="s">
        <v>223</v>
      </c>
      <c r="AI39" s="86" t="s">
        <v>206</v>
      </c>
      <c r="AJ39" s="87"/>
      <c r="AK39" s="85" t="s">
        <v>205</v>
      </c>
      <c r="AL39" s="86" t="s">
        <v>206</v>
      </c>
      <c r="AM39" s="86"/>
      <c r="AN39" s="86"/>
      <c r="AO39" s="86" t="s">
        <v>204</v>
      </c>
      <c r="AP39" s="86" t="s">
        <v>223</v>
      </c>
      <c r="AQ39" s="87" t="s">
        <v>205</v>
      </c>
      <c r="AR39" s="85" t="s">
        <v>205</v>
      </c>
      <c r="AS39" s="86"/>
      <c r="AT39" s="86" t="s">
        <v>206</v>
      </c>
      <c r="AU39" s="86" t="s">
        <v>205</v>
      </c>
      <c r="AV39" s="86"/>
      <c r="AW39" s="86" t="s">
        <v>204</v>
      </c>
      <c r="AX39" s="87" t="s">
        <v>223</v>
      </c>
      <c r="AY39" s="85"/>
      <c r="AZ39" s="86"/>
      <c r="BA39" s="88"/>
      <c r="BB39" s="1373"/>
      <c r="BC39" s="1374"/>
      <c r="BD39" s="1375"/>
      <c r="BE39" s="1376"/>
      <c r="BF39" s="1385"/>
      <c r="BG39" s="1386"/>
      <c r="BH39" s="1386"/>
      <c r="BI39" s="1386"/>
      <c r="BJ39" s="1387"/>
    </row>
    <row r="40" spans="2:62" ht="20.25" customHeight="1" x14ac:dyDescent="0.4">
      <c r="B40" s="1463"/>
      <c r="C40" s="1320"/>
      <c r="D40" s="1321"/>
      <c r="E40" s="130"/>
      <c r="F40" s="131" t="str">
        <f>C39</f>
        <v>介護職員</v>
      </c>
      <c r="G40" s="130"/>
      <c r="H40" s="131" t="str">
        <f>I39</f>
        <v>A</v>
      </c>
      <c r="I40" s="1379"/>
      <c r="J40" s="1380"/>
      <c r="K40" s="1383"/>
      <c r="L40" s="1384"/>
      <c r="M40" s="1384"/>
      <c r="N40" s="1321"/>
      <c r="O40" s="1420"/>
      <c r="P40" s="1421"/>
      <c r="Q40" s="1421"/>
      <c r="R40" s="1421"/>
      <c r="S40" s="1422"/>
      <c r="T40" s="148" t="s">
        <v>210</v>
      </c>
      <c r="U40" s="99"/>
      <c r="V40" s="149"/>
      <c r="W40" s="135">
        <f>IF(W39="","",VLOOKUP(W39,'【記載例】シフト記号表（勤務時間帯）'!$C$6:$L$47,10,FALSE))</f>
        <v>8</v>
      </c>
      <c r="X40" s="136" t="str">
        <f>IF(X39="","",VLOOKUP(X39,'【記載例】シフト記号表（勤務時間帯）'!$C$6:$L$47,10,FALSE))</f>
        <v/>
      </c>
      <c r="Y40" s="136">
        <f>IF(Y39="","",VLOOKUP(Y39,'【記載例】シフト記号表（勤務時間帯）'!$C$6:$L$47,10,FALSE))</f>
        <v>8</v>
      </c>
      <c r="Z40" s="136">
        <f>IF(Z39="","",VLOOKUP(Z39,'【記載例】シフト記号表（勤務時間帯）'!$C$6:$L$47,10,FALSE))</f>
        <v>8</v>
      </c>
      <c r="AA40" s="136">
        <f>IF(AA39="","",VLOOKUP(AA39,'【記載例】シフト記号表（勤務時間帯）'!$C$6:$L$47,10,FALSE))</f>
        <v>8</v>
      </c>
      <c r="AB40" s="136">
        <f>IF(AB39="","",VLOOKUP(AB39,'【記載例】シフト記号表（勤務時間帯）'!$C$6:$L$47,10,FALSE))</f>
        <v>7.9999999999999982</v>
      </c>
      <c r="AC40" s="137" t="str">
        <f>IF(AC39="","",VLOOKUP(AC39,'【記載例】シフト記号表（勤務時間帯）'!$C$6:$L$47,10,FALSE))</f>
        <v/>
      </c>
      <c r="AD40" s="135">
        <f>IF(AD39="","",VLOOKUP(AD39,'【記載例】シフト記号表（勤務時間帯）'!$C$6:$L$47,10,FALSE))</f>
        <v>7.9999999999999982</v>
      </c>
      <c r="AE40" s="136">
        <f>IF(AE39="","",VLOOKUP(AE39,'【記載例】シフト記号表（勤務時間帯）'!$C$6:$L$47,10,FALSE))</f>
        <v>8</v>
      </c>
      <c r="AF40" s="136" t="str">
        <f>IF(AF39="","",VLOOKUP(AF39,'【記載例】シフト記号表（勤務時間帯）'!$C$6:$L$47,10,FALSE))</f>
        <v/>
      </c>
      <c r="AG40" s="136">
        <f>IF(AG39="","",VLOOKUP(AG39,'【記載例】シフト記号表（勤務時間帯）'!$C$6:$L$47,10,FALSE))</f>
        <v>8</v>
      </c>
      <c r="AH40" s="136">
        <f>IF(AH39="","",VLOOKUP(AH39,'【記載例】シフト記号表（勤務時間帯）'!$C$6:$L$47,10,FALSE))</f>
        <v>8</v>
      </c>
      <c r="AI40" s="136">
        <f>IF(AI39="","",VLOOKUP(AI39,'【記載例】シフト記号表（勤務時間帯）'!$C$6:$L$47,10,FALSE))</f>
        <v>8</v>
      </c>
      <c r="AJ40" s="137" t="str">
        <f>IF(AJ39="","",VLOOKUP(AJ39,'【記載例】シフト記号表（勤務時間帯）'!$C$6:$L$47,10,FALSE))</f>
        <v/>
      </c>
      <c r="AK40" s="135">
        <f>IF(AK39="","",VLOOKUP(AK39,'【記載例】シフト記号表（勤務時間帯）'!$C$6:$L$47,10,FALSE))</f>
        <v>7.9999999999999982</v>
      </c>
      <c r="AL40" s="136">
        <f>IF(AL39="","",VLOOKUP(AL39,'【記載例】シフト記号表（勤務時間帯）'!$C$6:$L$47,10,FALSE))</f>
        <v>8</v>
      </c>
      <c r="AM40" s="136" t="str">
        <f>IF(AM39="","",VLOOKUP(AM39,'【記載例】シフト記号表（勤務時間帯）'!$C$6:$L$47,10,FALSE))</f>
        <v/>
      </c>
      <c r="AN40" s="136" t="str">
        <f>IF(AN39="","",VLOOKUP(AN39,'【記載例】シフト記号表（勤務時間帯）'!$C$6:$L$47,10,FALSE))</f>
        <v/>
      </c>
      <c r="AO40" s="136">
        <f>IF(AO39="","",VLOOKUP(AO39,'【記載例】シフト記号表（勤務時間帯）'!$C$6:$L$47,10,FALSE))</f>
        <v>8</v>
      </c>
      <c r="AP40" s="136">
        <f>IF(AP39="","",VLOOKUP(AP39,'【記載例】シフト記号表（勤務時間帯）'!$C$6:$L$47,10,FALSE))</f>
        <v>8</v>
      </c>
      <c r="AQ40" s="137">
        <f>IF(AQ39="","",VLOOKUP(AQ39,'【記載例】シフト記号表（勤務時間帯）'!$C$6:$L$47,10,FALSE))</f>
        <v>7.9999999999999982</v>
      </c>
      <c r="AR40" s="135">
        <f>IF(AR39="","",VLOOKUP(AR39,'【記載例】シフト記号表（勤務時間帯）'!$C$6:$L$47,10,FALSE))</f>
        <v>7.9999999999999982</v>
      </c>
      <c r="AS40" s="136" t="str">
        <f>IF(AS39="","",VLOOKUP(AS39,'【記載例】シフト記号表（勤務時間帯）'!$C$6:$L$47,10,FALSE))</f>
        <v/>
      </c>
      <c r="AT40" s="136">
        <f>IF(AT39="","",VLOOKUP(AT39,'【記載例】シフト記号表（勤務時間帯）'!$C$6:$L$47,10,FALSE))</f>
        <v>8</v>
      </c>
      <c r="AU40" s="136">
        <f>IF(AU39="","",VLOOKUP(AU39,'【記載例】シフト記号表（勤務時間帯）'!$C$6:$L$47,10,FALSE))</f>
        <v>7.9999999999999982</v>
      </c>
      <c r="AV40" s="136" t="str">
        <f>IF(AV39="","",VLOOKUP(AV39,'【記載例】シフト記号表（勤務時間帯）'!$C$6:$L$47,10,FALSE))</f>
        <v/>
      </c>
      <c r="AW40" s="136">
        <f>IF(AW39="","",VLOOKUP(AW39,'【記載例】シフト記号表（勤務時間帯）'!$C$6:$L$47,10,FALSE))</f>
        <v>8</v>
      </c>
      <c r="AX40" s="137">
        <f>IF(AX39="","",VLOOKUP(AX39,'【記載例】シフト記号表（勤務時間帯）'!$C$6:$L$47,10,FALSE))</f>
        <v>8</v>
      </c>
      <c r="AY40" s="135" t="str">
        <f>IF(AY39="","",VLOOKUP(AY39,'【記載例】シフト記号表（勤務時間帯）'!$C$6:$L$47,10,FALSE))</f>
        <v/>
      </c>
      <c r="AZ40" s="136" t="str">
        <f>IF(AZ39="","",VLOOKUP(AZ39,'【記載例】シフト記号表（勤務時間帯）'!$C$6:$L$47,10,FALSE))</f>
        <v/>
      </c>
      <c r="BA40" s="136" t="str">
        <f>IF(BA39="","",VLOOKUP(BA39,'【記載例】シフト記号表（勤務時間帯）'!$C$6:$L$47,10,FALSE))</f>
        <v/>
      </c>
      <c r="BB40" s="1391">
        <f>IF($BE$3="４週",SUM(W40:AX40),IF($BE$3="暦月",SUM(W40:BA40),""))</f>
        <v>160</v>
      </c>
      <c r="BC40" s="1392"/>
      <c r="BD40" s="1393">
        <f>IF($BE$3="４週",BB40/4,IF($BE$3="暦月",(BB40/($BE$8/7)),""))</f>
        <v>40</v>
      </c>
      <c r="BE40" s="1392"/>
      <c r="BF40" s="1388"/>
      <c r="BG40" s="1389"/>
      <c r="BH40" s="1389"/>
      <c r="BI40" s="1389"/>
      <c r="BJ40" s="1390"/>
    </row>
    <row r="41" spans="2:62" ht="20.25" customHeight="1" x14ac:dyDescent="0.4">
      <c r="B41" s="1462">
        <f>B39+1</f>
        <v>13</v>
      </c>
      <c r="C41" s="1318" t="s">
        <v>103</v>
      </c>
      <c r="D41" s="1319"/>
      <c r="E41" s="130"/>
      <c r="F41" s="131"/>
      <c r="G41" s="130"/>
      <c r="H41" s="131"/>
      <c r="I41" s="1377" t="s">
        <v>89</v>
      </c>
      <c r="J41" s="1378"/>
      <c r="K41" s="1381" t="s">
        <v>90</v>
      </c>
      <c r="L41" s="1382"/>
      <c r="M41" s="1382"/>
      <c r="N41" s="1319"/>
      <c r="O41" s="1420" t="s">
        <v>152</v>
      </c>
      <c r="P41" s="1421"/>
      <c r="Q41" s="1421"/>
      <c r="R41" s="1421"/>
      <c r="S41" s="1422"/>
      <c r="T41" s="147" t="s">
        <v>18</v>
      </c>
      <c r="V41" s="98"/>
      <c r="W41" s="85" t="s">
        <v>205</v>
      </c>
      <c r="X41" s="86" t="s">
        <v>206</v>
      </c>
      <c r="Y41" s="86"/>
      <c r="Z41" s="86" t="s">
        <v>204</v>
      </c>
      <c r="AA41" s="86" t="s">
        <v>223</v>
      </c>
      <c r="AB41" s="86"/>
      <c r="AC41" s="87" t="s">
        <v>205</v>
      </c>
      <c r="AD41" s="85" t="s">
        <v>206</v>
      </c>
      <c r="AE41" s="86" t="s">
        <v>206</v>
      </c>
      <c r="AF41" s="86" t="s">
        <v>205</v>
      </c>
      <c r="AG41" s="86"/>
      <c r="AH41" s="86" t="s">
        <v>204</v>
      </c>
      <c r="AI41" s="86" t="s">
        <v>223</v>
      </c>
      <c r="AJ41" s="87"/>
      <c r="AK41" s="85" t="s">
        <v>206</v>
      </c>
      <c r="AL41" s="86"/>
      <c r="AM41" s="86" t="s">
        <v>206</v>
      </c>
      <c r="AN41" s="86" t="s">
        <v>206</v>
      </c>
      <c r="AO41" s="86"/>
      <c r="AP41" s="86" t="s">
        <v>204</v>
      </c>
      <c r="AQ41" s="87" t="s">
        <v>223</v>
      </c>
      <c r="AR41" s="85" t="s">
        <v>206</v>
      </c>
      <c r="AS41" s="86" t="s">
        <v>205</v>
      </c>
      <c r="AT41" s="86"/>
      <c r="AU41" s="86" t="s">
        <v>206</v>
      </c>
      <c r="AV41" s="86" t="s">
        <v>272</v>
      </c>
      <c r="AW41" s="86"/>
      <c r="AX41" s="87" t="s">
        <v>204</v>
      </c>
      <c r="AY41" s="85"/>
      <c r="AZ41" s="86"/>
      <c r="BA41" s="88"/>
      <c r="BB41" s="1373"/>
      <c r="BC41" s="1374"/>
      <c r="BD41" s="1375"/>
      <c r="BE41" s="1376"/>
      <c r="BF41" s="1385"/>
      <c r="BG41" s="1386"/>
      <c r="BH41" s="1386"/>
      <c r="BI41" s="1386"/>
      <c r="BJ41" s="1387"/>
    </row>
    <row r="42" spans="2:62" ht="20.25" customHeight="1" x14ac:dyDescent="0.4">
      <c r="B42" s="1463"/>
      <c r="C42" s="1320"/>
      <c r="D42" s="1321"/>
      <c r="E42" s="130"/>
      <c r="F42" s="131" t="str">
        <f>C41</f>
        <v>介護職員</v>
      </c>
      <c r="G42" s="130"/>
      <c r="H42" s="131" t="str">
        <f>I41</f>
        <v>A</v>
      </c>
      <c r="I42" s="1379"/>
      <c r="J42" s="1380"/>
      <c r="K42" s="1383"/>
      <c r="L42" s="1384"/>
      <c r="M42" s="1384"/>
      <c r="N42" s="1321"/>
      <c r="O42" s="1420"/>
      <c r="P42" s="1421"/>
      <c r="Q42" s="1421"/>
      <c r="R42" s="1421"/>
      <c r="S42" s="1422"/>
      <c r="T42" s="148" t="s">
        <v>210</v>
      </c>
      <c r="U42" s="99"/>
      <c r="V42" s="149"/>
      <c r="W42" s="135">
        <f>IF(W41="","",VLOOKUP(W41,'【記載例】シフト記号表（勤務時間帯）'!$C$6:$L$47,10,FALSE))</f>
        <v>7.9999999999999982</v>
      </c>
      <c r="X42" s="136">
        <f>IF(X41="","",VLOOKUP(X41,'【記載例】シフト記号表（勤務時間帯）'!$C$6:$L$47,10,FALSE))</f>
        <v>8</v>
      </c>
      <c r="Y42" s="136" t="str">
        <f>IF(Y41="","",VLOOKUP(Y41,'【記載例】シフト記号表（勤務時間帯）'!$C$6:$L$47,10,FALSE))</f>
        <v/>
      </c>
      <c r="Z42" s="136">
        <f>IF(Z41="","",VLOOKUP(Z41,'【記載例】シフト記号表（勤務時間帯）'!$C$6:$L$47,10,FALSE))</f>
        <v>8</v>
      </c>
      <c r="AA42" s="136">
        <f>IF(AA41="","",VLOOKUP(AA41,'【記載例】シフト記号表（勤務時間帯）'!$C$6:$L$47,10,FALSE))</f>
        <v>8</v>
      </c>
      <c r="AB42" s="136" t="str">
        <f>IF(AB41="","",VLOOKUP(AB41,'【記載例】シフト記号表（勤務時間帯）'!$C$6:$L$47,10,FALSE))</f>
        <v/>
      </c>
      <c r="AC42" s="137">
        <f>IF(AC41="","",VLOOKUP(AC41,'【記載例】シフト記号表（勤務時間帯）'!$C$6:$L$47,10,FALSE))</f>
        <v>7.9999999999999982</v>
      </c>
      <c r="AD42" s="135">
        <f>IF(AD41="","",VLOOKUP(AD41,'【記載例】シフト記号表（勤務時間帯）'!$C$6:$L$47,10,FALSE))</f>
        <v>8</v>
      </c>
      <c r="AE42" s="136">
        <f>IF(AE41="","",VLOOKUP(AE41,'【記載例】シフト記号表（勤務時間帯）'!$C$6:$L$47,10,FALSE))</f>
        <v>8</v>
      </c>
      <c r="AF42" s="136">
        <f>IF(AF41="","",VLOOKUP(AF41,'【記載例】シフト記号表（勤務時間帯）'!$C$6:$L$47,10,FALSE))</f>
        <v>7.9999999999999982</v>
      </c>
      <c r="AG42" s="136" t="str">
        <f>IF(AG41="","",VLOOKUP(AG41,'【記載例】シフト記号表（勤務時間帯）'!$C$6:$L$47,10,FALSE))</f>
        <v/>
      </c>
      <c r="AH42" s="136">
        <f>IF(AH41="","",VLOOKUP(AH41,'【記載例】シフト記号表（勤務時間帯）'!$C$6:$L$47,10,FALSE))</f>
        <v>8</v>
      </c>
      <c r="AI42" s="136">
        <f>IF(AI41="","",VLOOKUP(AI41,'【記載例】シフト記号表（勤務時間帯）'!$C$6:$L$47,10,FALSE))</f>
        <v>8</v>
      </c>
      <c r="AJ42" s="137" t="str">
        <f>IF(AJ41="","",VLOOKUP(AJ41,'【記載例】シフト記号表（勤務時間帯）'!$C$6:$L$47,10,FALSE))</f>
        <v/>
      </c>
      <c r="AK42" s="135">
        <f>IF(AK41="","",VLOOKUP(AK41,'【記載例】シフト記号表（勤務時間帯）'!$C$6:$L$47,10,FALSE))</f>
        <v>8</v>
      </c>
      <c r="AL42" s="136" t="str">
        <f>IF(AL41="","",VLOOKUP(AL41,'【記載例】シフト記号表（勤務時間帯）'!$C$6:$L$47,10,FALSE))</f>
        <v/>
      </c>
      <c r="AM42" s="136">
        <f>IF(AM41="","",VLOOKUP(AM41,'【記載例】シフト記号表（勤務時間帯）'!$C$6:$L$47,10,FALSE))</f>
        <v>8</v>
      </c>
      <c r="AN42" s="136">
        <f>IF(AN41="","",VLOOKUP(AN41,'【記載例】シフト記号表（勤務時間帯）'!$C$6:$L$47,10,FALSE))</f>
        <v>8</v>
      </c>
      <c r="AO42" s="136" t="str">
        <f>IF(AO41="","",VLOOKUP(AO41,'【記載例】シフト記号表（勤務時間帯）'!$C$6:$L$47,10,FALSE))</f>
        <v/>
      </c>
      <c r="AP42" s="136">
        <f>IF(AP41="","",VLOOKUP(AP41,'【記載例】シフト記号表（勤務時間帯）'!$C$6:$L$47,10,FALSE))</f>
        <v>8</v>
      </c>
      <c r="AQ42" s="137">
        <f>IF(AQ41="","",VLOOKUP(AQ41,'【記載例】シフト記号表（勤務時間帯）'!$C$6:$L$47,10,FALSE))</f>
        <v>8</v>
      </c>
      <c r="AR42" s="135">
        <f>IF(AR41="","",VLOOKUP(AR41,'【記載例】シフト記号表（勤務時間帯）'!$C$6:$L$47,10,FALSE))</f>
        <v>8</v>
      </c>
      <c r="AS42" s="136">
        <f>IF(AS41="","",VLOOKUP(AS41,'【記載例】シフト記号表（勤務時間帯）'!$C$6:$L$47,10,FALSE))</f>
        <v>7.9999999999999982</v>
      </c>
      <c r="AT42" s="136" t="str">
        <f>IF(AT41="","",VLOOKUP(AT41,'【記載例】シフト記号表（勤務時間帯）'!$C$6:$L$47,10,FALSE))</f>
        <v/>
      </c>
      <c r="AU42" s="136">
        <f>IF(AU41="","",VLOOKUP(AU41,'【記載例】シフト記号表（勤務時間帯）'!$C$6:$L$47,10,FALSE))</f>
        <v>8</v>
      </c>
      <c r="AV42" s="136">
        <f>IF(AV41="","",VLOOKUP(AV41,'【記載例】シフト記号表（勤務時間帯）'!$C$6:$L$47,10,FALSE))</f>
        <v>8</v>
      </c>
      <c r="AW42" s="136" t="str">
        <f>IF(AW41="","",VLOOKUP(AW41,'【記載例】シフト記号表（勤務時間帯）'!$C$6:$L$47,10,FALSE))</f>
        <v/>
      </c>
      <c r="AX42" s="137">
        <f>IF(AX41="","",VLOOKUP(AX41,'【記載例】シフト記号表（勤務時間帯）'!$C$6:$L$47,10,FALSE))</f>
        <v>8</v>
      </c>
      <c r="AY42" s="135" t="str">
        <f>IF(AY41="","",VLOOKUP(AY41,'【記載例】シフト記号表（勤務時間帯）'!$C$6:$L$47,10,FALSE))</f>
        <v/>
      </c>
      <c r="AZ42" s="136" t="str">
        <f>IF(AZ41="","",VLOOKUP(AZ41,'【記載例】シフト記号表（勤務時間帯）'!$C$6:$L$47,10,FALSE))</f>
        <v/>
      </c>
      <c r="BA42" s="136" t="str">
        <f>IF(BA41="","",VLOOKUP(BA41,'【記載例】シフト記号表（勤務時間帯）'!$C$6:$L$47,10,FALSE))</f>
        <v/>
      </c>
      <c r="BB42" s="1391">
        <f>IF($BE$3="４週",SUM(W42:AX42),IF($BE$3="暦月",SUM(W42:BA42),""))</f>
        <v>160</v>
      </c>
      <c r="BC42" s="1392"/>
      <c r="BD42" s="1393">
        <f>IF($BE$3="４週",BB42/4,IF($BE$3="暦月",(BB42/($BE$8/7)),""))</f>
        <v>40</v>
      </c>
      <c r="BE42" s="1392"/>
      <c r="BF42" s="1388"/>
      <c r="BG42" s="1389"/>
      <c r="BH42" s="1389"/>
      <c r="BI42" s="1389"/>
      <c r="BJ42" s="1390"/>
    </row>
    <row r="43" spans="2:62" ht="20.25" customHeight="1" x14ac:dyDescent="0.4">
      <c r="B43" s="1462">
        <f>B41+1</f>
        <v>14</v>
      </c>
      <c r="C43" s="1318" t="s">
        <v>103</v>
      </c>
      <c r="D43" s="1319"/>
      <c r="E43" s="130"/>
      <c r="F43" s="131"/>
      <c r="G43" s="130"/>
      <c r="H43" s="131"/>
      <c r="I43" s="1377" t="s">
        <v>100</v>
      </c>
      <c r="J43" s="1378"/>
      <c r="K43" s="1381" t="s">
        <v>90</v>
      </c>
      <c r="L43" s="1382"/>
      <c r="M43" s="1382"/>
      <c r="N43" s="1319"/>
      <c r="O43" s="1420" t="s">
        <v>153</v>
      </c>
      <c r="P43" s="1421"/>
      <c r="Q43" s="1421"/>
      <c r="R43" s="1421"/>
      <c r="S43" s="1422"/>
      <c r="T43" s="147" t="s">
        <v>18</v>
      </c>
      <c r="V43" s="98"/>
      <c r="W43" s="85"/>
      <c r="X43" s="86" t="s">
        <v>205</v>
      </c>
      <c r="Y43" s="86" t="s">
        <v>206</v>
      </c>
      <c r="Z43" s="86"/>
      <c r="AA43" s="86" t="s">
        <v>206</v>
      </c>
      <c r="AB43" s="86" t="s">
        <v>206</v>
      </c>
      <c r="AC43" s="87"/>
      <c r="AD43" s="85"/>
      <c r="AE43" s="86" t="s">
        <v>205</v>
      </c>
      <c r="AF43" s="86" t="s">
        <v>206</v>
      </c>
      <c r="AG43" s="86" t="s">
        <v>206</v>
      </c>
      <c r="AH43" s="86"/>
      <c r="AI43" s="86"/>
      <c r="AJ43" s="87" t="s">
        <v>205</v>
      </c>
      <c r="AK43" s="85"/>
      <c r="AL43" s="86"/>
      <c r="AM43" s="86" t="s">
        <v>205</v>
      </c>
      <c r="AN43" s="86" t="s">
        <v>205</v>
      </c>
      <c r="AO43" s="86" t="s">
        <v>206</v>
      </c>
      <c r="AP43" s="86"/>
      <c r="AQ43" s="87" t="s">
        <v>206</v>
      </c>
      <c r="AR43" s="85"/>
      <c r="AS43" s="86" t="s">
        <v>206</v>
      </c>
      <c r="AT43" s="86" t="s">
        <v>206</v>
      </c>
      <c r="AU43" s="86"/>
      <c r="AV43" s="86" t="s">
        <v>206</v>
      </c>
      <c r="AW43" s="86" t="s">
        <v>205</v>
      </c>
      <c r="AX43" s="87"/>
      <c r="AY43" s="85"/>
      <c r="AZ43" s="86"/>
      <c r="BA43" s="88"/>
      <c r="BB43" s="1373"/>
      <c r="BC43" s="1374"/>
      <c r="BD43" s="1375"/>
      <c r="BE43" s="1376"/>
      <c r="BF43" s="1385"/>
      <c r="BG43" s="1386"/>
      <c r="BH43" s="1386"/>
      <c r="BI43" s="1386"/>
      <c r="BJ43" s="1387"/>
    </row>
    <row r="44" spans="2:62" ht="20.25" customHeight="1" x14ac:dyDescent="0.4">
      <c r="B44" s="1463"/>
      <c r="C44" s="1320"/>
      <c r="D44" s="1321"/>
      <c r="E44" s="130"/>
      <c r="F44" s="131" t="str">
        <f>C43</f>
        <v>介護職員</v>
      </c>
      <c r="G44" s="130"/>
      <c r="H44" s="131" t="str">
        <f>I43</f>
        <v>C</v>
      </c>
      <c r="I44" s="1379"/>
      <c r="J44" s="1380"/>
      <c r="K44" s="1383"/>
      <c r="L44" s="1384"/>
      <c r="M44" s="1384"/>
      <c r="N44" s="1321"/>
      <c r="O44" s="1420"/>
      <c r="P44" s="1421"/>
      <c r="Q44" s="1421"/>
      <c r="R44" s="1421"/>
      <c r="S44" s="1422"/>
      <c r="T44" s="148" t="s">
        <v>210</v>
      </c>
      <c r="U44" s="99"/>
      <c r="V44" s="149"/>
      <c r="W44" s="135" t="str">
        <f>IF(W43="","",VLOOKUP(W43,'【記載例】シフト記号表（勤務時間帯）'!$C$6:$L$47,10,FALSE))</f>
        <v/>
      </c>
      <c r="X44" s="136">
        <f>IF(X43="","",VLOOKUP(X43,'【記載例】シフト記号表（勤務時間帯）'!$C$6:$L$47,10,FALSE))</f>
        <v>7.9999999999999982</v>
      </c>
      <c r="Y44" s="136">
        <f>IF(Y43="","",VLOOKUP(Y43,'【記載例】シフト記号表（勤務時間帯）'!$C$6:$L$47,10,FALSE))</f>
        <v>8</v>
      </c>
      <c r="Z44" s="136" t="str">
        <f>IF(Z43="","",VLOOKUP(Z43,'【記載例】シフト記号表（勤務時間帯）'!$C$6:$L$47,10,FALSE))</f>
        <v/>
      </c>
      <c r="AA44" s="136">
        <f>IF(AA43="","",VLOOKUP(AA43,'【記載例】シフト記号表（勤務時間帯）'!$C$6:$L$47,10,FALSE))</f>
        <v>8</v>
      </c>
      <c r="AB44" s="136">
        <f>IF(AB43="","",VLOOKUP(AB43,'【記載例】シフト記号表（勤務時間帯）'!$C$6:$L$47,10,FALSE))</f>
        <v>8</v>
      </c>
      <c r="AC44" s="137" t="str">
        <f>IF(AC43="","",VLOOKUP(AC43,'【記載例】シフト記号表（勤務時間帯）'!$C$6:$L$47,10,FALSE))</f>
        <v/>
      </c>
      <c r="AD44" s="135" t="str">
        <f>IF(AD43="","",VLOOKUP(AD43,'【記載例】シフト記号表（勤務時間帯）'!$C$6:$L$47,10,FALSE))</f>
        <v/>
      </c>
      <c r="AE44" s="136">
        <f>IF(AE43="","",VLOOKUP(AE43,'【記載例】シフト記号表（勤務時間帯）'!$C$6:$L$47,10,FALSE))</f>
        <v>7.9999999999999982</v>
      </c>
      <c r="AF44" s="136">
        <f>IF(AF43="","",VLOOKUP(AF43,'【記載例】シフト記号表（勤務時間帯）'!$C$6:$L$47,10,FALSE))</f>
        <v>8</v>
      </c>
      <c r="AG44" s="136">
        <f>IF(AG43="","",VLOOKUP(AG43,'【記載例】シフト記号表（勤務時間帯）'!$C$6:$L$47,10,FALSE))</f>
        <v>8</v>
      </c>
      <c r="AH44" s="136" t="str">
        <f>IF(AH43="","",VLOOKUP(AH43,'【記載例】シフト記号表（勤務時間帯）'!$C$6:$L$47,10,FALSE))</f>
        <v/>
      </c>
      <c r="AI44" s="136" t="str">
        <f>IF(AI43="","",VLOOKUP(AI43,'【記載例】シフト記号表（勤務時間帯）'!$C$6:$L$47,10,FALSE))</f>
        <v/>
      </c>
      <c r="AJ44" s="137">
        <f>IF(AJ43="","",VLOOKUP(AJ43,'【記載例】シフト記号表（勤務時間帯）'!$C$6:$L$47,10,FALSE))</f>
        <v>7.9999999999999982</v>
      </c>
      <c r="AK44" s="135" t="str">
        <f>IF(AK43="","",VLOOKUP(AK43,'【記載例】シフト記号表（勤務時間帯）'!$C$6:$L$47,10,FALSE))</f>
        <v/>
      </c>
      <c r="AL44" s="136" t="str">
        <f>IF(AL43="","",VLOOKUP(AL43,'【記載例】シフト記号表（勤務時間帯）'!$C$6:$L$47,10,FALSE))</f>
        <v/>
      </c>
      <c r="AM44" s="136">
        <f>IF(AM43="","",VLOOKUP(AM43,'【記載例】シフト記号表（勤務時間帯）'!$C$6:$L$47,10,FALSE))</f>
        <v>7.9999999999999982</v>
      </c>
      <c r="AN44" s="136">
        <f>IF(AN43="","",VLOOKUP(AN43,'【記載例】シフト記号表（勤務時間帯）'!$C$6:$L$47,10,FALSE))</f>
        <v>7.9999999999999982</v>
      </c>
      <c r="AO44" s="136">
        <f>IF(AO43="","",VLOOKUP(AO43,'【記載例】シフト記号表（勤務時間帯）'!$C$6:$L$47,10,FALSE))</f>
        <v>8</v>
      </c>
      <c r="AP44" s="136" t="str">
        <f>IF(AP43="","",VLOOKUP(AP43,'【記載例】シフト記号表（勤務時間帯）'!$C$6:$L$47,10,FALSE))</f>
        <v/>
      </c>
      <c r="AQ44" s="137">
        <f>IF(AQ43="","",VLOOKUP(AQ43,'【記載例】シフト記号表（勤務時間帯）'!$C$6:$L$47,10,FALSE))</f>
        <v>8</v>
      </c>
      <c r="AR44" s="135" t="str">
        <f>IF(AR43="","",VLOOKUP(AR43,'【記載例】シフト記号表（勤務時間帯）'!$C$6:$L$47,10,FALSE))</f>
        <v/>
      </c>
      <c r="AS44" s="136">
        <f>IF(AS43="","",VLOOKUP(AS43,'【記載例】シフト記号表（勤務時間帯）'!$C$6:$L$47,10,FALSE))</f>
        <v>8</v>
      </c>
      <c r="AT44" s="136">
        <f>IF(AT43="","",VLOOKUP(AT43,'【記載例】シフト記号表（勤務時間帯）'!$C$6:$L$47,10,FALSE))</f>
        <v>8</v>
      </c>
      <c r="AU44" s="136" t="str">
        <f>IF(AU43="","",VLOOKUP(AU43,'【記載例】シフト記号表（勤務時間帯）'!$C$6:$L$47,10,FALSE))</f>
        <v/>
      </c>
      <c r="AV44" s="136">
        <f>IF(AV43="","",VLOOKUP(AV43,'【記載例】シフト記号表（勤務時間帯）'!$C$6:$L$47,10,FALSE))</f>
        <v>8</v>
      </c>
      <c r="AW44" s="136">
        <f>IF(AW43="","",VLOOKUP(AW43,'【記載例】シフト記号表（勤務時間帯）'!$C$6:$L$47,10,FALSE))</f>
        <v>7.9999999999999982</v>
      </c>
      <c r="AX44" s="137" t="str">
        <f>IF(AX43="","",VLOOKUP(AX43,'【記載例】シフト記号表（勤務時間帯）'!$C$6:$L$47,10,FALSE))</f>
        <v/>
      </c>
      <c r="AY44" s="135" t="str">
        <f>IF(AY43="","",VLOOKUP(AY43,'【記載例】シフト記号表（勤務時間帯）'!$C$6:$L$47,10,FALSE))</f>
        <v/>
      </c>
      <c r="AZ44" s="136" t="str">
        <f>IF(AZ43="","",VLOOKUP(AZ43,'【記載例】シフト記号表（勤務時間帯）'!$C$6:$L$47,10,FALSE))</f>
        <v/>
      </c>
      <c r="BA44" s="136" t="str">
        <f>IF(BA43="","",VLOOKUP(BA43,'【記載例】シフト記号表（勤務時間帯）'!$C$6:$L$47,10,FALSE))</f>
        <v/>
      </c>
      <c r="BB44" s="1391">
        <f>IF($BE$3="４週",SUM(W44:AX44),IF($BE$3="暦月",SUM(W44:BA44),""))</f>
        <v>128</v>
      </c>
      <c r="BC44" s="1392"/>
      <c r="BD44" s="1393">
        <f>IF($BE$3="４週",BB44/4,IF($BE$3="暦月",(BB44/($BE$8/7)),""))</f>
        <v>32</v>
      </c>
      <c r="BE44" s="1392"/>
      <c r="BF44" s="1388"/>
      <c r="BG44" s="1389"/>
      <c r="BH44" s="1389"/>
      <c r="BI44" s="1389"/>
      <c r="BJ44" s="1390"/>
    </row>
    <row r="45" spans="2:62" ht="20.25" customHeight="1" x14ac:dyDescent="0.4">
      <c r="B45" s="1462">
        <f>B43+1</f>
        <v>15</v>
      </c>
      <c r="C45" s="1318" t="s">
        <v>103</v>
      </c>
      <c r="D45" s="1319"/>
      <c r="E45" s="130"/>
      <c r="F45" s="131"/>
      <c r="G45" s="130"/>
      <c r="H45" s="131"/>
      <c r="I45" s="1377" t="s">
        <v>89</v>
      </c>
      <c r="J45" s="1378"/>
      <c r="K45" s="1381" t="s">
        <v>19</v>
      </c>
      <c r="L45" s="1382"/>
      <c r="M45" s="1382"/>
      <c r="N45" s="1319"/>
      <c r="O45" s="1420" t="s">
        <v>154</v>
      </c>
      <c r="P45" s="1421"/>
      <c r="Q45" s="1421"/>
      <c r="R45" s="1421"/>
      <c r="S45" s="1422"/>
      <c r="T45" s="147" t="s">
        <v>18</v>
      </c>
      <c r="V45" s="98"/>
      <c r="W45" s="85" t="s">
        <v>206</v>
      </c>
      <c r="X45" s="86" t="s">
        <v>206</v>
      </c>
      <c r="Y45" s="86"/>
      <c r="Z45" s="86"/>
      <c r="AA45" s="86" t="s">
        <v>204</v>
      </c>
      <c r="AB45" s="86" t="s">
        <v>223</v>
      </c>
      <c r="AC45" s="87" t="s">
        <v>205</v>
      </c>
      <c r="AD45" s="85" t="s">
        <v>205</v>
      </c>
      <c r="AE45" s="86"/>
      <c r="AF45" s="86" t="s">
        <v>206</v>
      </c>
      <c r="AG45" s="86" t="s">
        <v>206</v>
      </c>
      <c r="AH45" s="86"/>
      <c r="AI45" s="86" t="s">
        <v>204</v>
      </c>
      <c r="AJ45" s="87" t="s">
        <v>223</v>
      </c>
      <c r="AK45" s="85" t="s">
        <v>205</v>
      </c>
      <c r="AL45" s="86" t="s">
        <v>205</v>
      </c>
      <c r="AM45" s="86"/>
      <c r="AN45" s="86" t="s">
        <v>206</v>
      </c>
      <c r="AO45" s="86"/>
      <c r="AP45" s="86"/>
      <c r="AQ45" s="87" t="s">
        <v>204</v>
      </c>
      <c r="AR45" s="85" t="s">
        <v>223</v>
      </c>
      <c r="AS45" s="86" t="s">
        <v>205</v>
      </c>
      <c r="AT45" s="86" t="s">
        <v>205</v>
      </c>
      <c r="AU45" s="86"/>
      <c r="AV45" s="86" t="s">
        <v>205</v>
      </c>
      <c r="AW45" s="86" t="s">
        <v>206</v>
      </c>
      <c r="AX45" s="87" t="s">
        <v>206</v>
      </c>
      <c r="AY45" s="85"/>
      <c r="AZ45" s="86"/>
      <c r="BA45" s="88"/>
      <c r="BB45" s="1373"/>
      <c r="BC45" s="1374"/>
      <c r="BD45" s="1375"/>
      <c r="BE45" s="1376"/>
      <c r="BF45" s="1385"/>
      <c r="BG45" s="1386"/>
      <c r="BH45" s="1386"/>
      <c r="BI45" s="1386"/>
      <c r="BJ45" s="1387"/>
    </row>
    <row r="46" spans="2:62" ht="20.25" customHeight="1" x14ac:dyDescent="0.4">
      <c r="B46" s="1463"/>
      <c r="C46" s="1320"/>
      <c r="D46" s="1321"/>
      <c r="E46" s="130"/>
      <c r="F46" s="131" t="str">
        <f>C45</f>
        <v>介護職員</v>
      </c>
      <c r="G46" s="130"/>
      <c r="H46" s="131" t="str">
        <f>I45</f>
        <v>A</v>
      </c>
      <c r="I46" s="1379"/>
      <c r="J46" s="1380"/>
      <c r="K46" s="1383"/>
      <c r="L46" s="1384"/>
      <c r="M46" s="1384"/>
      <c r="N46" s="1321"/>
      <c r="O46" s="1420"/>
      <c r="P46" s="1421"/>
      <c r="Q46" s="1421"/>
      <c r="R46" s="1421"/>
      <c r="S46" s="1422"/>
      <c r="T46" s="148" t="s">
        <v>210</v>
      </c>
      <c r="U46" s="99"/>
      <c r="V46" s="149"/>
      <c r="W46" s="135">
        <f>IF(W45="","",VLOOKUP(W45,'【記載例】シフト記号表（勤務時間帯）'!$C$6:$L$47,10,FALSE))</f>
        <v>8</v>
      </c>
      <c r="X46" s="136">
        <f>IF(X45="","",VLOOKUP(X45,'【記載例】シフト記号表（勤務時間帯）'!$C$6:$L$47,10,FALSE))</f>
        <v>8</v>
      </c>
      <c r="Y46" s="136" t="str">
        <f>IF(Y45="","",VLOOKUP(Y45,'【記載例】シフト記号表（勤務時間帯）'!$C$6:$L$47,10,FALSE))</f>
        <v/>
      </c>
      <c r="Z46" s="136" t="str">
        <f>IF(Z45="","",VLOOKUP(Z45,'【記載例】シフト記号表（勤務時間帯）'!$C$6:$L$47,10,FALSE))</f>
        <v/>
      </c>
      <c r="AA46" s="136">
        <f>IF(AA45="","",VLOOKUP(AA45,'【記載例】シフト記号表（勤務時間帯）'!$C$6:$L$47,10,FALSE))</f>
        <v>8</v>
      </c>
      <c r="AB46" s="136">
        <f>IF(AB45="","",VLOOKUP(AB45,'【記載例】シフト記号表（勤務時間帯）'!$C$6:$L$47,10,FALSE))</f>
        <v>8</v>
      </c>
      <c r="AC46" s="137">
        <f>IF(AC45="","",VLOOKUP(AC45,'【記載例】シフト記号表（勤務時間帯）'!$C$6:$L$47,10,FALSE))</f>
        <v>7.9999999999999982</v>
      </c>
      <c r="AD46" s="135">
        <f>IF(AD45="","",VLOOKUP(AD45,'【記載例】シフト記号表（勤務時間帯）'!$C$6:$L$47,10,FALSE))</f>
        <v>7.9999999999999982</v>
      </c>
      <c r="AE46" s="136" t="str">
        <f>IF(AE45="","",VLOOKUP(AE45,'【記載例】シフト記号表（勤務時間帯）'!$C$6:$L$47,10,FALSE))</f>
        <v/>
      </c>
      <c r="AF46" s="136">
        <f>IF(AF45="","",VLOOKUP(AF45,'【記載例】シフト記号表（勤務時間帯）'!$C$6:$L$47,10,FALSE))</f>
        <v>8</v>
      </c>
      <c r="AG46" s="136">
        <f>IF(AG45="","",VLOOKUP(AG45,'【記載例】シフト記号表（勤務時間帯）'!$C$6:$L$47,10,FALSE))</f>
        <v>8</v>
      </c>
      <c r="AH46" s="136" t="str">
        <f>IF(AH45="","",VLOOKUP(AH45,'【記載例】シフト記号表（勤務時間帯）'!$C$6:$L$47,10,FALSE))</f>
        <v/>
      </c>
      <c r="AI46" s="136">
        <f>IF(AI45="","",VLOOKUP(AI45,'【記載例】シフト記号表（勤務時間帯）'!$C$6:$L$47,10,FALSE))</f>
        <v>8</v>
      </c>
      <c r="AJ46" s="137">
        <f>IF(AJ45="","",VLOOKUP(AJ45,'【記載例】シフト記号表（勤務時間帯）'!$C$6:$L$47,10,FALSE))</f>
        <v>8</v>
      </c>
      <c r="AK46" s="135">
        <f>IF(AK45="","",VLOOKUP(AK45,'【記載例】シフト記号表（勤務時間帯）'!$C$6:$L$47,10,FALSE))</f>
        <v>7.9999999999999982</v>
      </c>
      <c r="AL46" s="136">
        <f>IF(AL45="","",VLOOKUP(AL45,'【記載例】シフト記号表（勤務時間帯）'!$C$6:$L$47,10,FALSE))</f>
        <v>7.9999999999999982</v>
      </c>
      <c r="AM46" s="136" t="str">
        <f>IF(AM45="","",VLOOKUP(AM45,'【記載例】シフト記号表（勤務時間帯）'!$C$6:$L$47,10,FALSE))</f>
        <v/>
      </c>
      <c r="AN46" s="136">
        <f>IF(AN45="","",VLOOKUP(AN45,'【記載例】シフト記号表（勤務時間帯）'!$C$6:$L$47,10,FALSE))</f>
        <v>8</v>
      </c>
      <c r="AO46" s="136" t="str">
        <f>IF(AO45="","",VLOOKUP(AO45,'【記載例】シフト記号表（勤務時間帯）'!$C$6:$L$47,10,FALSE))</f>
        <v/>
      </c>
      <c r="AP46" s="136" t="str">
        <f>IF(AP45="","",VLOOKUP(AP45,'【記載例】シフト記号表（勤務時間帯）'!$C$6:$L$47,10,FALSE))</f>
        <v/>
      </c>
      <c r="AQ46" s="137">
        <f>IF(AQ45="","",VLOOKUP(AQ45,'【記載例】シフト記号表（勤務時間帯）'!$C$6:$L$47,10,FALSE))</f>
        <v>8</v>
      </c>
      <c r="AR46" s="135">
        <f>IF(AR45="","",VLOOKUP(AR45,'【記載例】シフト記号表（勤務時間帯）'!$C$6:$L$47,10,FALSE))</f>
        <v>8</v>
      </c>
      <c r="AS46" s="136">
        <f>IF(AS45="","",VLOOKUP(AS45,'【記載例】シフト記号表（勤務時間帯）'!$C$6:$L$47,10,FALSE))</f>
        <v>7.9999999999999982</v>
      </c>
      <c r="AT46" s="136">
        <f>IF(AT45="","",VLOOKUP(AT45,'【記載例】シフト記号表（勤務時間帯）'!$C$6:$L$47,10,FALSE))</f>
        <v>7.9999999999999982</v>
      </c>
      <c r="AU46" s="136" t="str">
        <f>IF(AU45="","",VLOOKUP(AU45,'【記載例】シフト記号表（勤務時間帯）'!$C$6:$L$47,10,FALSE))</f>
        <v/>
      </c>
      <c r="AV46" s="136">
        <f>IF(AV45="","",VLOOKUP(AV45,'【記載例】シフト記号表（勤務時間帯）'!$C$6:$L$47,10,FALSE))</f>
        <v>7.9999999999999982</v>
      </c>
      <c r="AW46" s="136">
        <f>IF(AW45="","",VLOOKUP(AW45,'【記載例】シフト記号表（勤務時間帯）'!$C$6:$L$47,10,FALSE))</f>
        <v>8</v>
      </c>
      <c r="AX46" s="137">
        <f>IF(AX45="","",VLOOKUP(AX45,'【記載例】シフト記号表（勤務時間帯）'!$C$6:$L$47,10,FALSE))</f>
        <v>8</v>
      </c>
      <c r="AY46" s="135" t="str">
        <f>IF(AY45="","",VLOOKUP(AY45,'【記載例】シフト記号表（勤務時間帯）'!$C$6:$L$47,10,FALSE))</f>
        <v/>
      </c>
      <c r="AZ46" s="136" t="str">
        <f>IF(AZ45="","",VLOOKUP(AZ45,'【記載例】シフト記号表（勤務時間帯）'!$C$6:$L$47,10,FALSE))</f>
        <v/>
      </c>
      <c r="BA46" s="136" t="str">
        <f>IF(BA45="","",VLOOKUP(BA45,'【記載例】シフト記号表（勤務時間帯）'!$C$6:$L$47,10,FALSE))</f>
        <v/>
      </c>
      <c r="BB46" s="1391">
        <f>IF($BE$3="４週",SUM(W46:AX46),IF($BE$3="暦月",SUM(W46:BA46),""))</f>
        <v>160</v>
      </c>
      <c r="BC46" s="1392"/>
      <c r="BD46" s="1393">
        <f>IF($BE$3="４週",BB46/4,IF($BE$3="暦月",(BB46/($BE$8/7)),""))</f>
        <v>40</v>
      </c>
      <c r="BE46" s="1392"/>
      <c r="BF46" s="1388"/>
      <c r="BG46" s="1389"/>
      <c r="BH46" s="1389"/>
      <c r="BI46" s="1389"/>
      <c r="BJ46" s="1390"/>
    </row>
    <row r="47" spans="2:62" ht="20.25" customHeight="1" x14ac:dyDescent="0.4">
      <c r="B47" s="1462">
        <f>B45+1</f>
        <v>16</v>
      </c>
      <c r="C47" s="1318" t="s">
        <v>103</v>
      </c>
      <c r="D47" s="1319"/>
      <c r="E47" s="130"/>
      <c r="F47" s="131"/>
      <c r="G47" s="130"/>
      <c r="H47" s="131"/>
      <c r="I47" s="1377" t="s">
        <v>89</v>
      </c>
      <c r="J47" s="1378"/>
      <c r="K47" s="1381" t="s">
        <v>90</v>
      </c>
      <c r="L47" s="1382"/>
      <c r="M47" s="1382"/>
      <c r="N47" s="1319"/>
      <c r="O47" s="1420" t="s">
        <v>155</v>
      </c>
      <c r="P47" s="1421"/>
      <c r="Q47" s="1421"/>
      <c r="R47" s="1421"/>
      <c r="S47" s="1422"/>
      <c r="T47" s="147" t="s">
        <v>18</v>
      </c>
      <c r="V47" s="98"/>
      <c r="W47" s="85"/>
      <c r="X47" s="86" t="s">
        <v>205</v>
      </c>
      <c r="Y47" s="86" t="s">
        <v>206</v>
      </c>
      <c r="Z47" s="86" t="s">
        <v>206</v>
      </c>
      <c r="AA47" s="86"/>
      <c r="AB47" s="86" t="s">
        <v>204</v>
      </c>
      <c r="AC47" s="87" t="s">
        <v>223</v>
      </c>
      <c r="AD47" s="85" t="s">
        <v>206</v>
      </c>
      <c r="AE47" s="86"/>
      <c r="AF47" s="86" t="s">
        <v>206</v>
      </c>
      <c r="AG47" s="86" t="s">
        <v>206</v>
      </c>
      <c r="AH47" s="86"/>
      <c r="AI47" s="86"/>
      <c r="AJ47" s="87" t="s">
        <v>204</v>
      </c>
      <c r="AK47" s="85" t="s">
        <v>223</v>
      </c>
      <c r="AL47" s="86" t="s">
        <v>206</v>
      </c>
      <c r="AM47" s="86" t="s">
        <v>206</v>
      </c>
      <c r="AN47" s="86" t="s">
        <v>206</v>
      </c>
      <c r="AO47" s="86" t="s">
        <v>205</v>
      </c>
      <c r="AP47" s="86" t="s">
        <v>205</v>
      </c>
      <c r="AQ47" s="87"/>
      <c r="AR47" s="85" t="s">
        <v>204</v>
      </c>
      <c r="AS47" s="86" t="s">
        <v>223</v>
      </c>
      <c r="AT47" s="86" t="s">
        <v>205</v>
      </c>
      <c r="AU47" s="86" t="s">
        <v>206</v>
      </c>
      <c r="AV47" s="86"/>
      <c r="AW47" s="86"/>
      <c r="AX47" s="87" t="s">
        <v>205</v>
      </c>
      <c r="AY47" s="85"/>
      <c r="AZ47" s="86"/>
      <c r="BA47" s="88"/>
      <c r="BB47" s="1373"/>
      <c r="BC47" s="1374"/>
      <c r="BD47" s="1375"/>
      <c r="BE47" s="1376"/>
      <c r="BF47" s="1385"/>
      <c r="BG47" s="1386"/>
      <c r="BH47" s="1386"/>
      <c r="BI47" s="1386"/>
      <c r="BJ47" s="1387"/>
    </row>
    <row r="48" spans="2:62" ht="20.25" customHeight="1" x14ac:dyDescent="0.4">
      <c r="B48" s="1463"/>
      <c r="C48" s="1320"/>
      <c r="D48" s="1321"/>
      <c r="E48" s="130"/>
      <c r="F48" s="131" t="str">
        <f>C47</f>
        <v>介護職員</v>
      </c>
      <c r="G48" s="130"/>
      <c r="H48" s="131" t="str">
        <f>I47</f>
        <v>A</v>
      </c>
      <c r="I48" s="1379"/>
      <c r="J48" s="1380"/>
      <c r="K48" s="1383"/>
      <c r="L48" s="1384"/>
      <c r="M48" s="1384"/>
      <c r="N48" s="1321"/>
      <c r="O48" s="1420"/>
      <c r="P48" s="1421"/>
      <c r="Q48" s="1421"/>
      <c r="R48" s="1421"/>
      <c r="S48" s="1422"/>
      <c r="T48" s="148" t="s">
        <v>210</v>
      </c>
      <c r="U48" s="99"/>
      <c r="V48" s="149"/>
      <c r="W48" s="135" t="str">
        <f>IF(W47="","",VLOOKUP(W47,'【記載例】シフト記号表（勤務時間帯）'!$C$6:$L$47,10,FALSE))</f>
        <v/>
      </c>
      <c r="X48" s="136">
        <f>IF(X47="","",VLOOKUP(X47,'【記載例】シフト記号表（勤務時間帯）'!$C$6:$L$47,10,FALSE))</f>
        <v>7.9999999999999982</v>
      </c>
      <c r="Y48" s="136">
        <f>IF(Y47="","",VLOOKUP(Y47,'【記載例】シフト記号表（勤務時間帯）'!$C$6:$L$47,10,FALSE))</f>
        <v>8</v>
      </c>
      <c r="Z48" s="136">
        <f>IF(Z47="","",VLOOKUP(Z47,'【記載例】シフト記号表（勤務時間帯）'!$C$6:$L$47,10,FALSE))</f>
        <v>8</v>
      </c>
      <c r="AA48" s="136" t="str">
        <f>IF(AA47="","",VLOOKUP(AA47,'【記載例】シフト記号表（勤務時間帯）'!$C$6:$L$47,10,FALSE))</f>
        <v/>
      </c>
      <c r="AB48" s="136">
        <f>IF(AB47="","",VLOOKUP(AB47,'【記載例】シフト記号表（勤務時間帯）'!$C$6:$L$47,10,FALSE))</f>
        <v>8</v>
      </c>
      <c r="AC48" s="137">
        <f>IF(AC47="","",VLOOKUP(AC47,'【記載例】シフト記号表（勤務時間帯）'!$C$6:$L$47,10,FALSE))</f>
        <v>8</v>
      </c>
      <c r="AD48" s="135">
        <f>IF(AD47="","",VLOOKUP(AD47,'【記載例】シフト記号表（勤務時間帯）'!$C$6:$L$47,10,FALSE))</f>
        <v>8</v>
      </c>
      <c r="AE48" s="136" t="str">
        <f>IF(AE47="","",VLOOKUP(AE47,'【記載例】シフト記号表（勤務時間帯）'!$C$6:$L$47,10,FALSE))</f>
        <v/>
      </c>
      <c r="AF48" s="136">
        <f>IF(AF47="","",VLOOKUP(AF47,'【記載例】シフト記号表（勤務時間帯）'!$C$6:$L$47,10,FALSE))</f>
        <v>8</v>
      </c>
      <c r="AG48" s="136">
        <f>IF(AG47="","",VLOOKUP(AG47,'【記載例】シフト記号表（勤務時間帯）'!$C$6:$L$47,10,FALSE))</f>
        <v>8</v>
      </c>
      <c r="AH48" s="136" t="str">
        <f>IF(AH47="","",VLOOKUP(AH47,'【記載例】シフト記号表（勤務時間帯）'!$C$6:$L$47,10,FALSE))</f>
        <v/>
      </c>
      <c r="AI48" s="136" t="str">
        <f>IF(AI47="","",VLOOKUP(AI47,'【記載例】シフト記号表（勤務時間帯）'!$C$6:$L$47,10,FALSE))</f>
        <v/>
      </c>
      <c r="AJ48" s="137">
        <f>IF(AJ47="","",VLOOKUP(AJ47,'【記載例】シフト記号表（勤務時間帯）'!$C$6:$L$47,10,FALSE))</f>
        <v>8</v>
      </c>
      <c r="AK48" s="135">
        <f>IF(AK47="","",VLOOKUP(AK47,'【記載例】シフト記号表（勤務時間帯）'!$C$6:$L$47,10,FALSE))</f>
        <v>8</v>
      </c>
      <c r="AL48" s="136">
        <f>IF(AL47="","",VLOOKUP(AL47,'【記載例】シフト記号表（勤務時間帯）'!$C$6:$L$47,10,FALSE))</f>
        <v>8</v>
      </c>
      <c r="AM48" s="136">
        <f>IF(AM47="","",VLOOKUP(AM47,'【記載例】シフト記号表（勤務時間帯）'!$C$6:$L$47,10,FALSE))</f>
        <v>8</v>
      </c>
      <c r="AN48" s="136">
        <f>IF(AN47="","",VLOOKUP(AN47,'【記載例】シフト記号表（勤務時間帯）'!$C$6:$L$47,10,FALSE))</f>
        <v>8</v>
      </c>
      <c r="AO48" s="136">
        <f>IF(AO47="","",VLOOKUP(AO47,'【記載例】シフト記号表（勤務時間帯）'!$C$6:$L$47,10,FALSE))</f>
        <v>7.9999999999999982</v>
      </c>
      <c r="AP48" s="136">
        <f>IF(AP47="","",VLOOKUP(AP47,'【記載例】シフト記号表（勤務時間帯）'!$C$6:$L$47,10,FALSE))</f>
        <v>7.9999999999999982</v>
      </c>
      <c r="AQ48" s="137" t="str">
        <f>IF(AQ47="","",VLOOKUP(AQ47,'【記載例】シフト記号表（勤務時間帯）'!$C$6:$L$47,10,FALSE))</f>
        <v/>
      </c>
      <c r="AR48" s="135">
        <f>IF(AR47="","",VLOOKUP(AR47,'【記載例】シフト記号表（勤務時間帯）'!$C$6:$L$47,10,FALSE))</f>
        <v>8</v>
      </c>
      <c r="AS48" s="136">
        <f>IF(AS47="","",VLOOKUP(AS47,'【記載例】シフト記号表（勤務時間帯）'!$C$6:$L$47,10,FALSE))</f>
        <v>8</v>
      </c>
      <c r="AT48" s="136">
        <f>IF(AT47="","",VLOOKUP(AT47,'【記載例】シフト記号表（勤務時間帯）'!$C$6:$L$47,10,FALSE))</f>
        <v>7.9999999999999982</v>
      </c>
      <c r="AU48" s="136">
        <f>IF(AU47="","",VLOOKUP(AU47,'【記載例】シフト記号表（勤務時間帯）'!$C$6:$L$47,10,FALSE))</f>
        <v>8</v>
      </c>
      <c r="AV48" s="136" t="str">
        <f>IF(AV47="","",VLOOKUP(AV47,'【記載例】シフト記号表（勤務時間帯）'!$C$6:$L$47,10,FALSE))</f>
        <v/>
      </c>
      <c r="AW48" s="136" t="str">
        <f>IF(AW47="","",VLOOKUP(AW47,'【記載例】シフト記号表（勤務時間帯）'!$C$6:$L$47,10,FALSE))</f>
        <v/>
      </c>
      <c r="AX48" s="137">
        <f>IF(AX47="","",VLOOKUP(AX47,'【記載例】シフト記号表（勤務時間帯）'!$C$6:$L$47,10,FALSE))</f>
        <v>7.9999999999999982</v>
      </c>
      <c r="AY48" s="135" t="str">
        <f>IF(AY47="","",VLOOKUP(AY47,'【記載例】シフト記号表（勤務時間帯）'!$C$6:$L$47,10,FALSE))</f>
        <v/>
      </c>
      <c r="AZ48" s="136" t="str">
        <f>IF(AZ47="","",VLOOKUP(AZ47,'【記載例】シフト記号表（勤務時間帯）'!$C$6:$L$47,10,FALSE))</f>
        <v/>
      </c>
      <c r="BA48" s="136" t="str">
        <f>IF(BA47="","",VLOOKUP(BA47,'【記載例】シフト記号表（勤務時間帯）'!$C$6:$L$47,10,FALSE))</f>
        <v/>
      </c>
      <c r="BB48" s="1391">
        <f>IF($BE$3="４週",SUM(W48:AX48),IF($BE$3="暦月",SUM(W48:BA48),""))</f>
        <v>160</v>
      </c>
      <c r="BC48" s="1392"/>
      <c r="BD48" s="1393">
        <f>IF($BE$3="４週",BB48/4,IF($BE$3="暦月",(BB48/($BE$8/7)),""))</f>
        <v>40</v>
      </c>
      <c r="BE48" s="1392"/>
      <c r="BF48" s="1388"/>
      <c r="BG48" s="1389"/>
      <c r="BH48" s="1389"/>
      <c r="BI48" s="1389"/>
      <c r="BJ48" s="1390"/>
    </row>
    <row r="49" spans="2:62" ht="20.25" customHeight="1" x14ac:dyDescent="0.4">
      <c r="B49" s="1462">
        <f>B47+1</f>
        <v>17</v>
      </c>
      <c r="C49" s="1318" t="s">
        <v>103</v>
      </c>
      <c r="D49" s="1319"/>
      <c r="E49" s="130"/>
      <c r="F49" s="131"/>
      <c r="G49" s="130"/>
      <c r="H49" s="131"/>
      <c r="I49" s="1377" t="s">
        <v>89</v>
      </c>
      <c r="J49" s="1378"/>
      <c r="K49" s="1381" t="s">
        <v>90</v>
      </c>
      <c r="L49" s="1382"/>
      <c r="M49" s="1382"/>
      <c r="N49" s="1319"/>
      <c r="O49" s="1420" t="s">
        <v>156</v>
      </c>
      <c r="P49" s="1421"/>
      <c r="Q49" s="1421"/>
      <c r="R49" s="1421"/>
      <c r="S49" s="1422"/>
      <c r="T49" s="147" t="s">
        <v>18</v>
      </c>
      <c r="V49" s="98"/>
      <c r="W49" s="85" t="s">
        <v>205</v>
      </c>
      <c r="X49" s="86"/>
      <c r="Y49" s="86" t="s">
        <v>205</v>
      </c>
      <c r="Z49" s="86"/>
      <c r="AA49" s="86" t="s">
        <v>206</v>
      </c>
      <c r="AB49" s="86"/>
      <c r="AC49" s="87" t="s">
        <v>204</v>
      </c>
      <c r="AD49" s="85" t="s">
        <v>223</v>
      </c>
      <c r="AE49" s="86" t="s">
        <v>206</v>
      </c>
      <c r="AF49" s="86" t="s">
        <v>206</v>
      </c>
      <c r="AG49" s="86" t="s">
        <v>205</v>
      </c>
      <c r="AH49" s="86" t="s">
        <v>205</v>
      </c>
      <c r="AI49" s="86"/>
      <c r="AJ49" s="87" t="s">
        <v>206</v>
      </c>
      <c r="AK49" s="85" t="s">
        <v>204</v>
      </c>
      <c r="AL49" s="86" t="s">
        <v>223</v>
      </c>
      <c r="AM49" s="86" t="s">
        <v>205</v>
      </c>
      <c r="AN49" s="86"/>
      <c r="AO49" s="86" t="s">
        <v>206</v>
      </c>
      <c r="AP49" s="86" t="s">
        <v>206</v>
      </c>
      <c r="AQ49" s="87"/>
      <c r="AR49" s="85"/>
      <c r="AS49" s="86" t="s">
        <v>204</v>
      </c>
      <c r="AT49" s="86" t="s">
        <v>223</v>
      </c>
      <c r="AU49" s="86" t="s">
        <v>205</v>
      </c>
      <c r="AV49" s="86" t="s">
        <v>206</v>
      </c>
      <c r="AW49" s="86" t="s">
        <v>206</v>
      </c>
      <c r="AX49" s="87"/>
      <c r="AY49" s="85"/>
      <c r="AZ49" s="86"/>
      <c r="BA49" s="88"/>
      <c r="BB49" s="1373"/>
      <c r="BC49" s="1374"/>
      <c r="BD49" s="1375"/>
      <c r="BE49" s="1376"/>
      <c r="BF49" s="1385"/>
      <c r="BG49" s="1386"/>
      <c r="BH49" s="1386"/>
      <c r="BI49" s="1386"/>
      <c r="BJ49" s="1387"/>
    </row>
    <row r="50" spans="2:62" ht="20.25" customHeight="1" x14ac:dyDescent="0.4">
      <c r="B50" s="1463"/>
      <c r="C50" s="1320"/>
      <c r="D50" s="1321"/>
      <c r="E50" s="130"/>
      <c r="F50" s="131" t="str">
        <f>C49</f>
        <v>介護職員</v>
      </c>
      <c r="G50" s="130"/>
      <c r="H50" s="131" t="str">
        <f>I49</f>
        <v>A</v>
      </c>
      <c r="I50" s="1379"/>
      <c r="J50" s="1380"/>
      <c r="K50" s="1383"/>
      <c r="L50" s="1384"/>
      <c r="M50" s="1384"/>
      <c r="N50" s="1321"/>
      <c r="O50" s="1420"/>
      <c r="P50" s="1421"/>
      <c r="Q50" s="1421"/>
      <c r="R50" s="1421"/>
      <c r="S50" s="1422"/>
      <c r="T50" s="148" t="s">
        <v>210</v>
      </c>
      <c r="U50" s="99"/>
      <c r="V50" s="149"/>
      <c r="W50" s="135">
        <f>IF(W49="","",VLOOKUP(W49,'【記載例】シフト記号表（勤務時間帯）'!$C$6:$L$47,10,FALSE))</f>
        <v>7.9999999999999982</v>
      </c>
      <c r="X50" s="136" t="str">
        <f>IF(X49="","",VLOOKUP(X49,'【記載例】シフト記号表（勤務時間帯）'!$C$6:$L$47,10,FALSE))</f>
        <v/>
      </c>
      <c r="Y50" s="136">
        <f>IF(Y49="","",VLOOKUP(Y49,'【記載例】シフト記号表（勤務時間帯）'!$C$6:$L$47,10,FALSE))</f>
        <v>7.9999999999999982</v>
      </c>
      <c r="Z50" s="136" t="str">
        <f>IF(Z49="","",VLOOKUP(Z49,'【記載例】シフト記号表（勤務時間帯）'!$C$6:$L$47,10,FALSE))</f>
        <v/>
      </c>
      <c r="AA50" s="136">
        <f>IF(AA49="","",VLOOKUP(AA49,'【記載例】シフト記号表（勤務時間帯）'!$C$6:$L$47,10,FALSE))</f>
        <v>8</v>
      </c>
      <c r="AB50" s="136" t="str">
        <f>IF(AB49="","",VLOOKUP(AB49,'【記載例】シフト記号表（勤務時間帯）'!$C$6:$L$47,10,FALSE))</f>
        <v/>
      </c>
      <c r="AC50" s="137">
        <f>IF(AC49="","",VLOOKUP(AC49,'【記載例】シフト記号表（勤務時間帯）'!$C$6:$L$47,10,FALSE))</f>
        <v>8</v>
      </c>
      <c r="AD50" s="135">
        <f>IF(AD49="","",VLOOKUP(AD49,'【記載例】シフト記号表（勤務時間帯）'!$C$6:$L$47,10,FALSE))</f>
        <v>8</v>
      </c>
      <c r="AE50" s="136">
        <f>IF(AE49="","",VLOOKUP(AE49,'【記載例】シフト記号表（勤務時間帯）'!$C$6:$L$47,10,FALSE))</f>
        <v>8</v>
      </c>
      <c r="AF50" s="136">
        <f>IF(AF49="","",VLOOKUP(AF49,'【記載例】シフト記号表（勤務時間帯）'!$C$6:$L$47,10,FALSE))</f>
        <v>8</v>
      </c>
      <c r="AG50" s="136">
        <f>IF(AG49="","",VLOOKUP(AG49,'【記載例】シフト記号表（勤務時間帯）'!$C$6:$L$47,10,FALSE))</f>
        <v>7.9999999999999982</v>
      </c>
      <c r="AH50" s="136">
        <f>IF(AH49="","",VLOOKUP(AH49,'【記載例】シフト記号表（勤務時間帯）'!$C$6:$L$47,10,FALSE))</f>
        <v>7.9999999999999982</v>
      </c>
      <c r="AI50" s="136" t="str">
        <f>IF(AI49="","",VLOOKUP(AI49,'【記載例】シフト記号表（勤務時間帯）'!$C$6:$L$47,10,FALSE))</f>
        <v/>
      </c>
      <c r="AJ50" s="137">
        <f>IF(AJ49="","",VLOOKUP(AJ49,'【記載例】シフト記号表（勤務時間帯）'!$C$6:$L$47,10,FALSE))</f>
        <v>8</v>
      </c>
      <c r="AK50" s="135">
        <f>IF(AK49="","",VLOOKUP(AK49,'【記載例】シフト記号表（勤務時間帯）'!$C$6:$L$47,10,FALSE))</f>
        <v>8</v>
      </c>
      <c r="AL50" s="136">
        <f>IF(AL49="","",VLOOKUP(AL49,'【記載例】シフト記号表（勤務時間帯）'!$C$6:$L$47,10,FALSE))</f>
        <v>8</v>
      </c>
      <c r="AM50" s="136">
        <f>IF(AM49="","",VLOOKUP(AM49,'【記載例】シフト記号表（勤務時間帯）'!$C$6:$L$47,10,FALSE))</f>
        <v>7.9999999999999982</v>
      </c>
      <c r="AN50" s="136" t="str">
        <f>IF(AN49="","",VLOOKUP(AN49,'【記載例】シフト記号表（勤務時間帯）'!$C$6:$L$47,10,FALSE))</f>
        <v/>
      </c>
      <c r="AO50" s="136">
        <f>IF(AO49="","",VLOOKUP(AO49,'【記載例】シフト記号表（勤務時間帯）'!$C$6:$L$47,10,FALSE))</f>
        <v>8</v>
      </c>
      <c r="AP50" s="136">
        <f>IF(AP49="","",VLOOKUP(AP49,'【記載例】シフト記号表（勤務時間帯）'!$C$6:$L$47,10,FALSE))</f>
        <v>8</v>
      </c>
      <c r="AQ50" s="137" t="str">
        <f>IF(AQ49="","",VLOOKUP(AQ49,'【記載例】シフト記号表（勤務時間帯）'!$C$6:$L$47,10,FALSE))</f>
        <v/>
      </c>
      <c r="AR50" s="135" t="str">
        <f>IF(AR49="","",VLOOKUP(AR49,'【記載例】シフト記号表（勤務時間帯）'!$C$6:$L$47,10,FALSE))</f>
        <v/>
      </c>
      <c r="AS50" s="136">
        <f>IF(AS49="","",VLOOKUP(AS49,'【記載例】シフト記号表（勤務時間帯）'!$C$6:$L$47,10,FALSE))</f>
        <v>8</v>
      </c>
      <c r="AT50" s="136">
        <f>IF(AT49="","",VLOOKUP(AT49,'【記載例】シフト記号表（勤務時間帯）'!$C$6:$L$47,10,FALSE))</f>
        <v>8</v>
      </c>
      <c r="AU50" s="136">
        <f>IF(AU49="","",VLOOKUP(AU49,'【記載例】シフト記号表（勤務時間帯）'!$C$6:$L$47,10,FALSE))</f>
        <v>7.9999999999999982</v>
      </c>
      <c r="AV50" s="136">
        <f>IF(AV49="","",VLOOKUP(AV49,'【記載例】シフト記号表（勤務時間帯）'!$C$6:$L$47,10,FALSE))</f>
        <v>8</v>
      </c>
      <c r="AW50" s="136">
        <f>IF(AW49="","",VLOOKUP(AW49,'【記載例】シフト記号表（勤務時間帯）'!$C$6:$L$47,10,FALSE))</f>
        <v>8</v>
      </c>
      <c r="AX50" s="137" t="str">
        <f>IF(AX49="","",VLOOKUP(AX49,'【記載例】シフト記号表（勤務時間帯）'!$C$6:$L$47,10,FALSE))</f>
        <v/>
      </c>
      <c r="AY50" s="135" t="str">
        <f>IF(AY49="","",VLOOKUP(AY49,'【記載例】シフト記号表（勤務時間帯）'!$C$6:$L$47,10,FALSE))</f>
        <v/>
      </c>
      <c r="AZ50" s="136" t="str">
        <f>IF(AZ49="","",VLOOKUP(AZ49,'【記載例】シフト記号表（勤務時間帯）'!$C$6:$L$47,10,FALSE))</f>
        <v/>
      </c>
      <c r="BA50" s="136" t="str">
        <f>IF(BA49="","",VLOOKUP(BA49,'【記載例】シフト記号表（勤務時間帯）'!$C$6:$L$47,10,FALSE))</f>
        <v/>
      </c>
      <c r="BB50" s="1391">
        <f>IF($BE$3="４週",SUM(W50:AX50),IF($BE$3="暦月",SUM(W50:BA50),""))</f>
        <v>160</v>
      </c>
      <c r="BC50" s="1392"/>
      <c r="BD50" s="1393">
        <f>IF($BE$3="４週",BB50/4,IF($BE$3="暦月",(BB50/($BE$8/7)),""))</f>
        <v>40</v>
      </c>
      <c r="BE50" s="1392"/>
      <c r="BF50" s="1388"/>
      <c r="BG50" s="1389"/>
      <c r="BH50" s="1389"/>
      <c r="BI50" s="1389"/>
      <c r="BJ50" s="1390"/>
    </row>
    <row r="51" spans="2:62" ht="20.25" customHeight="1" x14ac:dyDescent="0.4">
      <c r="B51" s="1462">
        <f>B49+1</f>
        <v>18</v>
      </c>
      <c r="C51" s="1318" t="s">
        <v>103</v>
      </c>
      <c r="D51" s="1319"/>
      <c r="E51" s="130"/>
      <c r="F51" s="131"/>
      <c r="G51" s="130"/>
      <c r="H51" s="131"/>
      <c r="I51" s="1377" t="s">
        <v>89</v>
      </c>
      <c r="J51" s="1378"/>
      <c r="K51" s="1381" t="s">
        <v>90</v>
      </c>
      <c r="L51" s="1382"/>
      <c r="M51" s="1382"/>
      <c r="N51" s="1319"/>
      <c r="O51" s="1420" t="s">
        <v>157</v>
      </c>
      <c r="P51" s="1421"/>
      <c r="Q51" s="1421"/>
      <c r="R51" s="1421"/>
      <c r="S51" s="1422"/>
      <c r="T51" s="147" t="s">
        <v>18</v>
      </c>
      <c r="V51" s="98"/>
      <c r="W51" s="85" t="s">
        <v>273</v>
      </c>
      <c r="X51" s="86"/>
      <c r="Y51" s="86" t="s">
        <v>206</v>
      </c>
      <c r="Z51" s="86" t="s">
        <v>205</v>
      </c>
      <c r="AA51" s="86" t="s">
        <v>205</v>
      </c>
      <c r="AB51" s="86" t="s">
        <v>205</v>
      </c>
      <c r="AC51" s="87"/>
      <c r="AD51" s="85" t="s">
        <v>204</v>
      </c>
      <c r="AE51" s="86" t="s">
        <v>223</v>
      </c>
      <c r="AF51" s="86" t="s">
        <v>205</v>
      </c>
      <c r="AG51" s="86"/>
      <c r="AH51" s="86" t="s">
        <v>206</v>
      </c>
      <c r="AI51" s="86" t="s">
        <v>206</v>
      </c>
      <c r="AJ51" s="87"/>
      <c r="AK51" s="85"/>
      <c r="AL51" s="86" t="s">
        <v>204</v>
      </c>
      <c r="AM51" s="86" t="s">
        <v>223</v>
      </c>
      <c r="AN51" s="86" t="s">
        <v>205</v>
      </c>
      <c r="AO51" s="86"/>
      <c r="AP51" s="86" t="s">
        <v>206</v>
      </c>
      <c r="AQ51" s="87" t="s">
        <v>206</v>
      </c>
      <c r="AR51" s="85" t="s">
        <v>206</v>
      </c>
      <c r="AS51" s="86"/>
      <c r="AT51" s="86" t="s">
        <v>204</v>
      </c>
      <c r="AU51" s="86" t="s">
        <v>223</v>
      </c>
      <c r="AV51" s="86" t="s">
        <v>205</v>
      </c>
      <c r="AW51" s="86"/>
      <c r="AX51" s="87" t="s">
        <v>206</v>
      </c>
      <c r="AY51" s="85"/>
      <c r="AZ51" s="86"/>
      <c r="BA51" s="88"/>
      <c r="BB51" s="1373"/>
      <c r="BC51" s="1374"/>
      <c r="BD51" s="1375"/>
      <c r="BE51" s="1376"/>
      <c r="BF51" s="1385"/>
      <c r="BG51" s="1386"/>
      <c r="BH51" s="1386"/>
      <c r="BI51" s="1386"/>
      <c r="BJ51" s="1387"/>
    </row>
    <row r="52" spans="2:62" ht="20.25" customHeight="1" x14ac:dyDescent="0.4">
      <c r="B52" s="1463"/>
      <c r="C52" s="1320"/>
      <c r="D52" s="1321"/>
      <c r="E52" s="130"/>
      <c r="F52" s="131" t="str">
        <f>C51</f>
        <v>介護職員</v>
      </c>
      <c r="G52" s="130"/>
      <c r="H52" s="131" t="str">
        <f>I51</f>
        <v>A</v>
      </c>
      <c r="I52" s="1379"/>
      <c r="J52" s="1380"/>
      <c r="K52" s="1383"/>
      <c r="L52" s="1384"/>
      <c r="M52" s="1384"/>
      <c r="N52" s="1321"/>
      <c r="O52" s="1420"/>
      <c r="P52" s="1421"/>
      <c r="Q52" s="1421"/>
      <c r="R52" s="1421"/>
      <c r="S52" s="1422"/>
      <c r="T52" s="148" t="s">
        <v>210</v>
      </c>
      <c r="U52" s="99"/>
      <c r="V52" s="149"/>
      <c r="W52" s="135">
        <f>IF(W51="","",VLOOKUP(W51,'【記載例】シフト記号表（勤務時間帯）'!$C$6:$L$47,10,FALSE))</f>
        <v>8</v>
      </c>
      <c r="X52" s="136" t="str">
        <f>IF(X51="","",VLOOKUP(X51,'【記載例】シフト記号表（勤務時間帯）'!$C$6:$L$47,10,FALSE))</f>
        <v/>
      </c>
      <c r="Y52" s="136">
        <f>IF(Y51="","",VLOOKUP(Y51,'【記載例】シフト記号表（勤務時間帯）'!$C$6:$L$47,10,FALSE))</f>
        <v>8</v>
      </c>
      <c r="Z52" s="136">
        <f>IF(Z51="","",VLOOKUP(Z51,'【記載例】シフト記号表（勤務時間帯）'!$C$6:$L$47,10,FALSE))</f>
        <v>7.9999999999999982</v>
      </c>
      <c r="AA52" s="136">
        <f>IF(AA51="","",VLOOKUP(AA51,'【記載例】シフト記号表（勤務時間帯）'!$C$6:$L$47,10,FALSE))</f>
        <v>7.9999999999999982</v>
      </c>
      <c r="AB52" s="136">
        <f>IF(AB51="","",VLOOKUP(AB51,'【記載例】シフト記号表（勤務時間帯）'!$C$6:$L$47,10,FALSE))</f>
        <v>7.9999999999999982</v>
      </c>
      <c r="AC52" s="137" t="str">
        <f>IF(AC51="","",VLOOKUP(AC51,'【記載例】シフト記号表（勤務時間帯）'!$C$6:$L$47,10,FALSE))</f>
        <v/>
      </c>
      <c r="AD52" s="135">
        <f>IF(AD51="","",VLOOKUP(AD51,'【記載例】シフト記号表（勤務時間帯）'!$C$6:$L$47,10,FALSE))</f>
        <v>8</v>
      </c>
      <c r="AE52" s="136">
        <f>IF(AE51="","",VLOOKUP(AE51,'【記載例】シフト記号表（勤務時間帯）'!$C$6:$L$47,10,FALSE))</f>
        <v>8</v>
      </c>
      <c r="AF52" s="136">
        <f>IF(AF51="","",VLOOKUP(AF51,'【記載例】シフト記号表（勤務時間帯）'!$C$6:$L$47,10,FALSE))</f>
        <v>7.9999999999999982</v>
      </c>
      <c r="AG52" s="136" t="str">
        <f>IF(AG51="","",VLOOKUP(AG51,'【記載例】シフト記号表（勤務時間帯）'!$C$6:$L$47,10,FALSE))</f>
        <v/>
      </c>
      <c r="AH52" s="136">
        <f>IF(AH51="","",VLOOKUP(AH51,'【記載例】シフト記号表（勤務時間帯）'!$C$6:$L$47,10,FALSE))</f>
        <v>8</v>
      </c>
      <c r="AI52" s="136">
        <f>IF(AI51="","",VLOOKUP(AI51,'【記載例】シフト記号表（勤務時間帯）'!$C$6:$L$47,10,FALSE))</f>
        <v>8</v>
      </c>
      <c r="AJ52" s="137" t="str">
        <f>IF(AJ51="","",VLOOKUP(AJ51,'【記載例】シフト記号表（勤務時間帯）'!$C$6:$L$47,10,FALSE))</f>
        <v/>
      </c>
      <c r="AK52" s="135" t="str">
        <f>IF(AK51="","",VLOOKUP(AK51,'【記載例】シフト記号表（勤務時間帯）'!$C$6:$L$47,10,FALSE))</f>
        <v/>
      </c>
      <c r="AL52" s="136">
        <f>IF(AL51="","",VLOOKUP(AL51,'【記載例】シフト記号表（勤務時間帯）'!$C$6:$L$47,10,FALSE))</f>
        <v>8</v>
      </c>
      <c r="AM52" s="136">
        <f>IF(AM51="","",VLOOKUP(AM51,'【記載例】シフト記号表（勤務時間帯）'!$C$6:$L$47,10,FALSE))</f>
        <v>8</v>
      </c>
      <c r="AN52" s="136">
        <f>IF(AN51="","",VLOOKUP(AN51,'【記載例】シフト記号表（勤務時間帯）'!$C$6:$L$47,10,FALSE))</f>
        <v>7.9999999999999982</v>
      </c>
      <c r="AO52" s="136" t="str">
        <f>IF(AO51="","",VLOOKUP(AO51,'【記載例】シフト記号表（勤務時間帯）'!$C$6:$L$47,10,FALSE))</f>
        <v/>
      </c>
      <c r="AP52" s="136">
        <f>IF(AP51="","",VLOOKUP(AP51,'【記載例】シフト記号表（勤務時間帯）'!$C$6:$L$47,10,FALSE))</f>
        <v>8</v>
      </c>
      <c r="AQ52" s="137">
        <f>IF(AQ51="","",VLOOKUP(AQ51,'【記載例】シフト記号表（勤務時間帯）'!$C$6:$L$47,10,FALSE))</f>
        <v>8</v>
      </c>
      <c r="AR52" s="135">
        <f>IF(AR51="","",VLOOKUP(AR51,'【記載例】シフト記号表（勤務時間帯）'!$C$6:$L$47,10,FALSE))</f>
        <v>8</v>
      </c>
      <c r="AS52" s="136" t="str">
        <f>IF(AS51="","",VLOOKUP(AS51,'【記載例】シフト記号表（勤務時間帯）'!$C$6:$L$47,10,FALSE))</f>
        <v/>
      </c>
      <c r="AT52" s="136">
        <f>IF(AT51="","",VLOOKUP(AT51,'【記載例】シフト記号表（勤務時間帯）'!$C$6:$L$47,10,FALSE))</f>
        <v>8</v>
      </c>
      <c r="AU52" s="136">
        <f>IF(AU51="","",VLOOKUP(AU51,'【記載例】シフト記号表（勤務時間帯）'!$C$6:$L$47,10,FALSE))</f>
        <v>8</v>
      </c>
      <c r="AV52" s="136">
        <f>IF(AV51="","",VLOOKUP(AV51,'【記載例】シフト記号表（勤務時間帯）'!$C$6:$L$47,10,FALSE))</f>
        <v>7.9999999999999982</v>
      </c>
      <c r="AW52" s="136" t="str">
        <f>IF(AW51="","",VLOOKUP(AW51,'【記載例】シフト記号表（勤務時間帯）'!$C$6:$L$47,10,FALSE))</f>
        <v/>
      </c>
      <c r="AX52" s="137">
        <f>IF(AX51="","",VLOOKUP(AX51,'【記載例】シフト記号表（勤務時間帯）'!$C$6:$L$47,10,FALSE))</f>
        <v>8</v>
      </c>
      <c r="AY52" s="135" t="str">
        <f>IF(AY51="","",VLOOKUP(AY51,'【記載例】シフト記号表（勤務時間帯）'!$C$6:$L$47,10,FALSE))</f>
        <v/>
      </c>
      <c r="AZ52" s="136" t="str">
        <f>IF(AZ51="","",VLOOKUP(AZ51,'【記載例】シフト記号表（勤務時間帯）'!$C$6:$L$47,10,FALSE))</f>
        <v/>
      </c>
      <c r="BA52" s="136" t="str">
        <f>IF(BA51="","",VLOOKUP(BA51,'【記載例】シフト記号表（勤務時間帯）'!$C$6:$L$47,10,FALSE))</f>
        <v/>
      </c>
      <c r="BB52" s="1391">
        <f>IF($BE$3="４週",SUM(W52:AX52),IF($BE$3="暦月",SUM(W52:BA52),""))</f>
        <v>160</v>
      </c>
      <c r="BC52" s="1392"/>
      <c r="BD52" s="1393">
        <f>IF($BE$3="４週",BB52/4,IF($BE$3="暦月",(BB52/($BE$8/7)),""))</f>
        <v>40</v>
      </c>
      <c r="BE52" s="1392"/>
      <c r="BF52" s="1388"/>
      <c r="BG52" s="1389"/>
      <c r="BH52" s="1389"/>
      <c r="BI52" s="1389"/>
      <c r="BJ52" s="1390"/>
    </row>
    <row r="53" spans="2:62" ht="20.25" customHeight="1" x14ac:dyDescent="0.4">
      <c r="B53" s="1462">
        <f>B51+1</f>
        <v>19</v>
      </c>
      <c r="C53" s="1318" t="s">
        <v>103</v>
      </c>
      <c r="D53" s="1319"/>
      <c r="E53" s="132"/>
      <c r="F53" s="133"/>
      <c r="G53" s="132"/>
      <c r="H53" s="133"/>
      <c r="I53" s="1377" t="s">
        <v>100</v>
      </c>
      <c r="J53" s="1378"/>
      <c r="K53" s="1381" t="s">
        <v>90</v>
      </c>
      <c r="L53" s="1382"/>
      <c r="M53" s="1382"/>
      <c r="N53" s="1319"/>
      <c r="O53" s="1420" t="s">
        <v>158</v>
      </c>
      <c r="P53" s="1421"/>
      <c r="Q53" s="1421"/>
      <c r="R53" s="1421"/>
      <c r="S53" s="1422"/>
      <c r="T53" s="95" t="s">
        <v>18</v>
      </c>
      <c r="U53" s="96"/>
      <c r="V53" s="97"/>
      <c r="W53" s="85" t="s">
        <v>206</v>
      </c>
      <c r="X53" s="86"/>
      <c r="Y53" s="86"/>
      <c r="Z53" s="86" t="s">
        <v>206</v>
      </c>
      <c r="AA53" s="86"/>
      <c r="AB53" s="86" t="s">
        <v>206</v>
      </c>
      <c r="AC53" s="87" t="s">
        <v>206</v>
      </c>
      <c r="AD53" s="85"/>
      <c r="AE53" s="86" t="s">
        <v>206</v>
      </c>
      <c r="AF53" s="86"/>
      <c r="AG53" s="86"/>
      <c r="AH53" s="86" t="s">
        <v>206</v>
      </c>
      <c r="AI53" s="86" t="s">
        <v>205</v>
      </c>
      <c r="AJ53" s="87" t="s">
        <v>205</v>
      </c>
      <c r="AK53" s="85" t="s">
        <v>206</v>
      </c>
      <c r="AL53" s="86"/>
      <c r="AM53" s="86" t="s">
        <v>206</v>
      </c>
      <c r="AN53" s="86"/>
      <c r="AO53" s="86" t="s">
        <v>206</v>
      </c>
      <c r="AP53" s="86"/>
      <c r="AQ53" s="87" t="s">
        <v>205</v>
      </c>
      <c r="AR53" s="85" t="s">
        <v>205</v>
      </c>
      <c r="AS53" s="86" t="s">
        <v>206</v>
      </c>
      <c r="AT53" s="86"/>
      <c r="AU53" s="86" t="s">
        <v>206</v>
      </c>
      <c r="AV53" s="86"/>
      <c r="AW53" s="86" t="s">
        <v>205</v>
      </c>
      <c r="AX53" s="87"/>
      <c r="AY53" s="85"/>
      <c r="AZ53" s="86"/>
      <c r="BA53" s="88"/>
      <c r="BB53" s="1373"/>
      <c r="BC53" s="1374"/>
      <c r="BD53" s="1375"/>
      <c r="BE53" s="1376"/>
      <c r="BF53" s="1385"/>
      <c r="BG53" s="1386"/>
      <c r="BH53" s="1386"/>
      <c r="BI53" s="1386"/>
      <c r="BJ53" s="1387"/>
    </row>
    <row r="54" spans="2:62" ht="20.25" customHeight="1" x14ac:dyDescent="0.4">
      <c r="B54" s="1463"/>
      <c r="C54" s="1320"/>
      <c r="D54" s="1321"/>
      <c r="E54" s="130"/>
      <c r="F54" s="131" t="str">
        <f>C53</f>
        <v>介護職員</v>
      </c>
      <c r="G54" s="130"/>
      <c r="H54" s="131" t="str">
        <f>I53</f>
        <v>C</v>
      </c>
      <c r="I54" s="1379"/>
      <c r="J54" s="1380"/>
      <c r="K54" s="1383"/>
      <c r="L54" s="1384"/>
      <c r="M54" s="1384"/>
      <c r="N54" s="1321"/>
      <c r="O54" s="1420"/>
      <c r="P54" s="1421"/>
      <c r="Q54" s="1421"/>
      <c r="R54" s="1421"/>
      <c r="S54" s="1422"/>
      <c r="T54" s="148" t="s">
        <v>210</v>
      </c>
      <c r="U54" s="93"/>
      <c r="V54" s="94"/>
      <c r="W54" s="135">
        <f>IF(W53="","",VLOOKUP(W53,'【記載例】シフト記号表（勤務時間帯）'!$C$6:$L$47,10,FALSE))</f>
        <v>8</v>
      </c>
      <c r="X54" s="136" t="str">
        <f>IF(X53="","",VLOOKUP(X53,'【記載例】シフト記号表（勤務時間帯）'!$C$6:$L$47,10,FALSE))</f>
        <v/>
      </c>
      <c r="Y54" s="136" t="str">
        <f>IF(Y53="","",VLOOKUP(Y53,'【記載例】シフト記号表（勤務時間帯）'!$C$6:$L$47,10,FALSE))</f>
        <v/>
      </c>
      <c r="Z54" s="136">
        <f>IF(Z53="","",VLOOKUP(Z53,'【記載例】シフト記号表（勤務時間帯）'!$C$6:$L$47,10,FALSE))</f>
        <v>8</v>
      </c>
      <c r="AA54" s="136" t="str">
        <f>IF(AA53="","",VLOOKUP(AA53,'【記載例】シフト記号表（勤務時間帯）'!$C$6:$L$47,10,FALSE))</f>
        <v/>
      </c>
      <c r="AB54" s="136">
        <f>IF(AB53="","",VLOOKUP(AB53,'【記載例】シフト記号表（勤務時間帯）'!$C$6:$L$47,10,FALSE))</f>
        <v>8</v>
      </c>
      <c r="AC54" s="137">
        <f>IF(AC53="","",VLOOKUP(AC53,'【記載例】シフト記号表（勤務時間帯）'!$C$6:$L$47,10,FALSE))</f>
        <v>8</v>
      </c>
      <c r="AD54" s="135" t="str">
        <f>IF(AD53="","",VLOOKUP(AD53,'【記載例】シフト記号表（勤務時間帯）'!$C$6:$L$47,10,FALSE))</f>
        <v/>
      </c>
      <c r="AE54" s="136">
        <f>IF(AE53="","",VLOOKUP(AE53,'【記載例】シフト記号表（勤務時間帯）'!$C$6:$L$47,10,FALSE))</f>
        <v>8</v>
      </c>
      <c r="AF54" s="136" t="str">
        <f>IF(AF53="","",VLOOKUP(AF53,'【記載例】シフト記号表（勤務時間帯）'!$C$6:$L$47,10,FALSE))</f>
        <v/>
      </c>
      <c r="AG54" s="136" t="str">
        <f>IF(AG53="","",VLOOKUP(AG53,'【記載例】シフト記号表（勤務時間帯）'!$C$6:$L$47,10,FALSE))</f>
        <v/>
      </c>
      <c r="AH54" s="136">
        <f>IF(AH53="","",VLOOKUP(AH53,'【記載例】シフト記号表（勤務時間帯）'!$C$6:$L$47,10,FALSE))</f>
        <v>8</v>
      </c>
      <c r="AI54" s="136">
        <f>IF(AI53="","",VLOOKUP(AI53,'【記載例】シフト記号表（勤務時間帯）'!$C$6:$L$47,10,FALSE))</f>
        <v>7.9999999999999982</v>
      </c>
      <c r="AJ54" s="137">
        <f>IF(AJ53="","",VLOOKUP(AJ53,'【記載例】シフト記号表（勤務時間帯）'!$C$6:$L$47,10,FALSE))</f>
        <v>7.9999999999999982</v>
      </c>
      <c r="AK54" s="135">
        <f>IF(AK53="","",VLOOKUP(AK53,'【記載例】シフト記号表（勤務時間帯）'!$C$6:$L$47,10,FALSE))</f>
        <v>8</v>
      </c>
      <c r="AL54" s="136" t="str">
        <f>IF(AL53="","",VLOOKUP(AL53,'【記載例】シフト記号表（勤務時間帯）'!$C$6:$L$47,10,FALSE))</f>
        <v/>
      </c>
      <c r="AM54" s="136">
        <f>IF(AM53="","",VLOOKUP(AM53,'【記載例】シフト記号表（勤務時間帯）'!$C$6:$L$47,10,FALSE))</f>
        <v>8</v>
      </c>
      <c r="AN54" s="136" t="str">
        <f>IF(AN53="","",VLOOKUP(AN53,'【記載例】シフト記号表（勤務時間帯）'!$C$6:$L$47,10,FALSE))</f>
        <v/>
      </c>
      <c r="AO54" s="136">
        <f>IF(AO53="","",VLOOKUP(AO53,'【記載例】シフト記号表（勤務時間帯）'!$C$6:$L$47,10,FALSE))</f>
        <v>8</v>
      </c>
      <c r="AP54" s="136" t="str">
        <f>IF(AP53="","",VLOOKUP(AP53,'【記載例】シフト記号表（勤務時間帯）'!$C$6:$L$47,10,FALSE))</f>
        <v/>
      </c>
      <c r="AQ54" s="137">
        <f>IF(AQ53="","",VLOOKUP(AQ53,'【記載例】シフト記号表（勤務時間帯）'!$C$6:$L$47,10,FALSE))</f>
        <v>7.9999999999999982</v>
      </c>
      <c r="AR54" s="135">
        <f>IF(AR53="","",VLOOKUP(AR53,'【記載例】シフト記号表（勤務時間帯）'!$C$6:$L$47,10,FALSE))</f>
        <v>7.9999999999999982</v>
      </c>
      <c r="AS54" s="136">
        <f>IF(AS53="","",VLOOKUP(AS53,'【記載例】シフト記号表（勤務時間帯）'!$C$6:$L$47,10,FALSE))</f>
        <v>8</v>
      </c>
      <c r="AT54" s="136" t="str">
        <f>IF(AT53="","",VLOOKUP(AT53,'【記載例】シフト記号表（勤務時間帯）'!$C$6:$L$47,10,FALSE))</f>
        <v/>
      </c>
      <c r="AU54" s="136">
        <f>IF(AU53="","",VLOOKUP(AU53,'【記載例】シフト記号表（勤務時間帯）'!$C$6:$L$47,10,FALSE))</f>
        <v>8</v>
      </c>
      <c r="AV54" s="136" t="str">
        <f>IF(AV53="","",VLOOKUP(AV53,'【記載例】シフト記号表（勤務時間帯）'!$C$6:$L$47,10,FALSE))</f>
        <v/>
      </c>
      <c r="AW54" s="136">
        <f>IF(AW53="","",VLOOKUP(AW53,'【記載例】シフト記号表（勤務時間帯）'!$C$6:$L$47,10,FALSE))</f>
        <v>7.9999999999999982</v>
      </c>
      <c r="AX54" s="137" t="str">
        <f>IF(AX53="","",VLOOKUP(AX53,'【記載例】シフト記号表（勤務時間帯）'!$C$6:$L$47,10,FALSE))</f>
        <v/>
      </c>
      <c r="AY54" s="135" t="str">
        <f>IF(AY53="","",VLOOKUP(AY53,'【記載例】シフト記号表（勤務時間帯）'!$C$6:$L$47,10,FALSE))</f>
        <v/>
      </c>
      <c r="AZ54" s="136" t="str">
        <f>IF(AZ53="","",VLOOKUP(AZ53,'【記載例】シフト記号表（勤務時間帯）'!$C$6:$L$47,10,FALSE))</f>
        <v/>
      </c>
      <c r="BA54" s="136" t="str">
        <f>IF(BA53="","",VLOOKUP(BA53,'【記載例】シフト記号表（勤務時間帯）'!$C$6:$L$47,10,FALSE))</f>
        <v/>
      </c>
      <c r="BB54" s="1391">
        <f>IF($BE$3="４週",SUM(W54:AX54),IF($BE$3="暦月",SUM(W54:BA54),""))</f>
        <v>128</v>
      </c>
      <c r="BC54" s="1392"/>
      <c r="BD54" s="1393">
        <f>IF($BE$3="４週",BB54/4,IF($BE$3="暦月",(BB54/($BE$8/7)),""))</f>
        <v>32</v>
      </c>
      <c r="BE54" s="1392"/>
      <c r="BF54" s="1388"/>
      <c r="BG54" s="1389"/>
      <c r="BH54" s="1389"/>
      <c r="BI54" s="1389"/>
      <c r="BJ54" s="1390"/>
    </row>
    <row r="55" spans="2:62" ht="20.25" customHeight="1" x14ac:dyDescent="0.4">
      <c r="B55" s="1462">
        <f>B53+1</f>
        <v>20</v>
      </c>
      <c r="C55" s="1318" t="s">
        <v>103</v>
      </c>
      <c r="D55" s="1319"/>
      <c r="E55" s="132"/>
      <c r="F55" s="133"/>
      <c r="G55" s="132"/>
      <c r="H55" s="133"/>
      <c r="I55" s="1377" t="s">
        <v>89</v>
      </c>
      <c r="J55" s="1378"/>
      <c r="K55" s="1381" t="s">
        <v>19</v>
      </c>
      <c r="L55" s="1382"/>
      <c r="M55" s="1382"/>
      <c r="N55" s="1319"/>
      <c r="O55" s="1420" t="s">
        <v>159</v>
      </c>
      <c r="P55" s="1421"/>
      <c r="Q55" s="1421"/>
      <c r="R55" s="1421"/>
      <c r="S55" s="1422"/>
      <c r="T55" s="95" t="s">
        <v>18</v>
      </c>
      <c r="U55" s="96"/>
      <c r="V55" s="97"/>
      <c r="W55" s="85" t="s">
        <v>204</v>
      </c>
      <c r="X55" s="86" t="s">
        <v>223</v>
      </c>
      <c r="Y55" s="86" t="s">
        <v>205</v>
      </c>
      <c r="Z55" s="86" t="s">
        <v>205</v>
      </c>
      <c r="AA55" s="86"/>
      <c r="AB55" s="86" t="s">
        <v>206</v>
      </c>
      <c r="AC55" s="87"/>
      <c r="AD55" s="85"/>
      <c r="AE55" s="86" t="s">
        <v>204</v>
      </c>
      <c r="AF55" s="86" t="s">
        <v>223</v>
      </c>
      <c r="AG55" s="86" t="s">
        <v>205</v>
      </c>
      <c r="AH55" s="86" t="s">
        <v>205</v>
      </c>
      <c r="AI55" s="86"/>
      <c r="AJ55" s="87" t="s">
        <v>206</v>
      </c>
      <c r="AK55" s="85" t="s">
        <v>206</v>
      </c>
      <c r="AL55" s="86"/>
      <c r="AM55" s="86" t="s">
        <v>204</v>
      </c>
      <c r="AN55" s="86" t="s">
        <v>223</v>
      </c>
      <c r="AO55" s="86" t="s">
        <v>205</v>
      </c>
      <c r="AP55" s="86" t="s">
        <v>205</v>
      </c>
      <c r="AQ55" s="87"/>
      <c r="AR55" s="85" t="s">
        <v>206</v>
      </c>
      <c r="AS55" s="86"/>
      <c r="AT55" s="86"/>
      <c r="AU55" s="86" t="s">
        <v>204</v>
      </c>
      <c r="AV55" s="86" t="s">
        <v>223</v>
      </c>
      <c r="AW55" s="86" t="s">
        <v>205</v>
      </c>
      <c r="AX55" s="87" t="s">
        <v>205</v>
      </c>
      <c r="AY55" s="85"/>
      <c r="AZ55" s="86"/>
      <c r="BA55" s="88"/>
      <c r="BB55" s="1373"/>
      <c r="BC55" s="1374"/>
      <c r="BD55" s="1375"/>
      <c r="BE55" s="1376"/>
      <c r="BF55" s="1385"/>
      <c r="BG55" s="1386"/>
      <c r="BH55" s="1386"/>
      <c r="BI55" s="1386"/>
      <c r="BJ55" s="1387"/>
    </row>
    <row r="56" spans="2:62" ht="20.25" customHeight="1" x14ac:dyDescent="0.4">
      <c r="B56" s="1463"/>
      <c r="C56" s="1320"/>
      <c r="D56" s="1321"/>
      <c r="E56" s="130"/>
      <c r="F56" s="131" t="str">
        <f>C55</f>
        <v>介護職員</v>
      </c>
      <c r="G56" s="130"/>
      <c r="H56" s="131" t="str">
        <f>I55</f>
        <v>A</v>
      </c>
      <c r="I56" s="1379"/>
      <c r="J56" s="1380"/>
      <c r="K56" s="1383"/>
      <c r="L56" s="1384"/>
      <c r="M56" s="1384"/>
      <c r="N56" s="1321"/>
      <c r="O56" s="1420"/>
      <c r="P56" s="1421"/>
      <c r="Q56" s="1421"/>
      <c r="R56" s="1421"/>
      <c r="S56" s="1422"/>
      <c r="T56" s="148" t="s">
        <v>210</v>
      </c>
      <c r="U56" s="99"/>
      <c r="V56" s="149"/>
      <c r="W56" s="135">
        <f>IF(W55="","",VLOOKUP(W55,'【記載例】シフト記号表（勤務時間帯）'!$C$6:$L$47,10,FALSE))</f>
        <v>8</v>
      </c>
      <c r="X56" s="136">
        <f>IF(X55="","",VLOOKUP(X55,'【記載例】シフト記号表（勤務時間帯）'!$C$6:$L$47,10,FALSE))</f>
        <v>8</v>
      </c>
      <c r="Y56" s="136">
        <f>IF(Y55="","",VLOOKUP(Y55,'【記載例】シフト記号表（勤務時間帯）'!$C$6:$L$47,10,FALSE))</f>
        <v>7.9999999999999982</v>
      </c>
      <c r="Z56" s="136">
        <f>IF(Z55="","",VLOOKUP(Z55,'【記載例】シフト記号表（勤務時間帯）'!$C$6:$L$47,10,FALSE))</f>
        <v>7.9999999999999982</v>
      </c>
      <c r="AA56" s="136" t="str">
        <f>IF(AA55="","",VLOOKUP(AA55,'【記載例】シフト記号表（勤務時間帯）'!$C$6:$L$47,10,FALSE))</f>
        <v/>
      </c>
      <c r="AB56" s="136">
        <f>IF(AB55="","",VLOOKUP(AB55,'【記載例】シフト記号表（勤務時間帯）'!$C$6:$L$47,10,FALSE))</f>
        <v>8</v>
      </c>
      <c r="AC56" s="137" t="str">
        <f>IF(AC55="","",VLOOKUP(AC55,'【記載例】シフト記号表（勤務時間帯）'!$C$6:$L$47,10,FALSE))</f>
        <v/>
      </c>
      <c r="AD56" s="135" t="str">
        <f>IF(AD55="","",VLOOKUP(AD55,'【記載例】シフト記号表（勤務時間帯）'!$C$6:$L$47,10,FALSE))</f>
        <v/>
      </c>
      <c r="AE56" s="136">
        <f>IF(AE55="","",VLOOKUP(AE55,'【記載例】シフト記号表（勤務時間帯）'!$C$6:$L$47,10,FALSE))</f>
        <v>8</v>
      </c>
      <c r="AF56" s="136">
        <f>IF(AF55="","",VLOOKUP(AF55,'【記載例】シフト記号表（勤務時間帯）'!$C$6:$L$47,10,FALSE))</f>
        <v>8</v>
      </c>
      <c r="AG56" s="136">
        <f>IF(AG55="","",VLOOKUP(AG55,'【記載例】シフト記号表（勤務時間帯）'!$C$6:$L$47,10,FALSE))</f>
        <v>7.9999999999999982</v>
      </c>
      <c r="AH56" s="136">
        <f>IF(AH55="","",VLOOKUP(AH55,'【記載例】シフト記号表（勤務時間帯）'!$C$6:$L$47,10,FALSE))</f>
        <v>7.9999999999999982</v>
      </c>
      <c r="AI56" s="136" t="str">
        <f>IF(AI55="","",VLOOKUP(AI55,'【記載例】シフト記号表（勤務時間帯）'!$C$6:$L$47,10,FALSE))</f>
        <v/>
      </c>
      <c r="AJ56" s="137">
        <f>IF(AJ55="","",VLOOKUP(AJ55,'【記載例】シフト記号表（勤務時間帯）'!$C$6:$L$47,10,FALSE))</f>
        <v>8</v>
      </c>
      <c r="AK56" s="135">
        <f>IF(AK55="","",VLOOKUP(AK55,'【記載例】シフト記号表（勤務時間帯）'!$C$6:$L$47,10,FALSE))</f>
        <v>8</v>
      </c>
      <c r="AL56" s="136" t="str">
        <f>IF(AL55="","",VLOOKUP(AL55,'【記載例】シフト記号表（勤務時間帯）'!$C$6:$L$47,10,FALSE))</f>
        <v/>
      </c>
      <c r="AM56" s="136">
        <f>IF(AM55="","",VLOOKUP(AM55,'【記載例】シフト記号表（勤務時間帯）'!$C$6:$L$47,10,FALSE))</f>
        <v>8</v>
      </c>
      <c r="AN56" s="136">
        <f>IF(AN55="","",VLOOKUP(AN55,'【記載例】シフト記号表（勤務時間帯）'!$C$6:$L$47,10,FALSE))</f>
        <v>8</v>
      </c>
      <c r="AO56" s="136">
        <f>IF(AO55="","",VLOOKUP(AO55,'【記載例】シフト記号表（勤務時間帯）'!$C$6:$L$47,10,FALSE))</f>
        <v>7.9999999999999982</v>
      </c>
      <c r="AP56" s="136">
        <f>IF(AP55="","",VLOOKUP(AP55,'【記載例】シフト記号表（勤務時間帯）'!$C$6:$L$47,10,FALSE))</f>
        <v>7.9999999999999982</v>
      </c>
      <c r="AQ56" s="137" t="str">
        <f>IF(AQ55="","",VLOOKUP(AQ55,'【記載例】シフト記号表（勤務時間帯）'!$C$6:$L$47,10,FALSE))</f>
        <v/>
      </c>
      <c r="AR56" s="135">
        <f>IF(AR55="","",VLOOKUP(AR55,'【記載例】シフト記号表（勤務時間帯）'!$C$6:$L$47,10,FALSE))</f>
        <v>8</v>
      </c>
      <c r="AS56" s="136" t="str">
        <f>IF(AS55="","",VLOOKUP(AS55,'【記載例】シフト記号表（勤務時間帯）'!$C$6:$L$47,10,FALSE))</f>
        <v/>
      </c>
      <c r="AT56" s="136" t="str">
        <f>IF(AT55="","",VLOOKUP(AT55,'【記載例】シフト記号表（勤務時間帯）'!$C$6:$L$47,10,FALSE))</f>
        <v/>
      </c>
      <c r="AU56" s="136">
        <f>IF(AU55="","",VLOOKUP(AU55,'【記載例】シフト記号表（勤務時間帯）'!$C$6:$L$47,10,FALSE))</f>
        <v>8</v>
      </c>
      <c r="AV56" s="136">
        <f>IF(AV55="","",VLOOKUP(AV55,'【記載例】シフト記号表（勤務時間帯）'!$C$6:$L$47,10,FALSE))</f>
        <v>8</v>
      </c>
      <c r="AW56" s="136">
        <f>IF(AW55="","",VLOOKUP(AW55,'【記載例】シフト記号表（勤務時間帯）'!$C$6:$L$47,10,FALSE))</f>
        <v>7.9999999999999982</v>
      </c>
      <c r="AX56" s="137">
        <f>IF(AX55="","",VLOOKUP(AX55,'【記載例】シフト記号表（勤務時間帯）'!$C$6:$L$47,10,FALSE))</f>
        <v>7.9999999999999982</v>
      </c>
      <c r="AY56" s="135" t="str">
        <f>IF(AY55="","",VLOOKUP(AY55,'【記載例】シフト記号表（勤務時間帯）'!$C$6:$L$47,10,FALSE))</f>
        <v/>
      </c>
      <c r="AZ56" s="136" t="str">
        <f>IF(AZ55="","",VLOOKUP(AZ55,'【記載例】シフト記号表（勤務時間帯）'!$C$6:$L$47,10,FALSE))</f>
        <v/>
      </c>
      <c r="BA56" s="136" t="str">
        <f>IF(BA55="","",VLOOKUP(BA55,'【記載例】シフト記号表（勤務時間帯）'!$C$6:$L$47,10,FALSE))</f>
        <v/>
      </c>
      <c r="BB56" s="1391">
        <f>IF($BE$3="４週",SUM(W56:AX56),IF($BE$3="暦月",SUM(W56:BA56),""))</f>
        <v>160</v>
      </c>
      <c r="BC56" s="1392"/>
      <c r="BD56" s="1393">
        <f>IF($BE$3="４週",BB56/4,IF($BE$3="暦月",(BB56/($BE$8/7)),""))</f>
        <v>40</v>
      </c>
      <c r="BE56" s="1392"/>
      <c r="BF56" s="1388"/>
      <c r="BG56" s="1389"/>
      <c r="BH56" s="1389"/>
      <c r="BI56" s="1389"/>
      <c r="BJ56" s="1390"/>
    </row>
    <row r="57" spans="2:62" ht="20.25" customHeight="1" x14ac:dyDescent="0.4">
      <c r="B57" s="1462">
        <f>B55+1</f>
        <v>21</v>
      </c>
      <c r="C57" s="1318" t="s">
        <v>103</v>
      </c>
      <c r="D57" s="1319"/>
      <c r="E57" s="130"/>
      <c r="F57" s="131"/>
      <c r="G57" s="130"/>
      <c r="H57" s="131"/>
      <c r="I57" s="1377" t="s">
        <v>89</v>
      </c>
      <c r="J57" s="1378"/>
      <c r="K57" s="1381" t="s">
        <v>90</v>
      </c>
      <c r="L57" s="1382"/>
      <c r="M57" s="1382"/>
      <c r="N57" s="1319"/>
      <c r="O57" s="1420" t="s">
        <v>160</v>
      </c>
      <c r="P57" s="1421"/>
      <c r="Q57" s="1421"/>
      <c r="R57" s="1421"/>
      <c r="S57" s="1422"/>
      <c r="T57" s="147" t="s">
        <v>18</v>
      </c>
      <c r="V57" s="98"/>
      <c r="W57" s="85"/>
      <c r="X57" s="86" t="s">
        <v>204</v>
      </c>
      <c r="Y57" s="86" t="s">
        <v>223</v>
      </c>
      <c r="Z57" s="86" t="s">
        <v>206</v>
      </c>
      <c r="AA57" s="86" t="s">
        <v>205</v>
      </c>
      <c r="AB57" s="86"/>
      <c r="AC57" s="87" t="s">
        <v>206</v>
      </c>
      <c r="AD57" s="85" t="s">
        <v>206</v>
      </c>
      <c r="AE57" s="86"/>
      <c r="AF57" s="86" t="s">
        <v>204</v>
      </c>
      <c r="AG57" s="86" t="s">
        <v>223</v>
      </c>
      <c r="AH57" s="86" t="s">
        <v>206</v>
      </c>
      <c r="AI57" s="86" t="s">
        <v>205</v>
      </c>
      <c r="AJ57" s="87"/>
      <c r="AK57" s="85" t="s">
        <v>206</v>
      </c>
      <c r="AL57" s="86" t="s">
        <v>205</v>
      </c>
      <c r="AM57" s="86"/>
      <c r="AN57" s="86" t="s">
        <v>204</v>
      </c>
      <c r="AO57" s="86" t="s">
        <v>223</v>
      </c>
      <c r="AP57" s="86" t="s">
        <v>206</v>
      </c>
      <c r="AQ57" s="87"/>
      <c r="AR57" s="85"/>
      <c r="AS57" s="86" t="s">
        <v>206</v>
      </c>
      <c r="AT57" s="86" t="s">
        <v>205</v>
      </c>
      <c r="AU57" s="86"/>
      <c r="AV57" s="86" t="s">
        <v>204</v>
      </c>
      <c r="AW57" s="86" t="s">
        <v>223</v>
      </c>
      <c r="AX57" s="87" t="s">
        <v>206</v>
      </c>
      <c r="AY57" s="85"/>
      <c r="AZ57" s="86"/>
      <c r="BA57" s="88"/>
      <c r="BB57" s="1373"/>
      <c r="BC57" s="1374"/>
      <c r="BD57" s="1375"/>
      <c r="BE57" s="1376"/>
      <c r="BF57" s="1385"/>
      <c r="BG57" s="1386"/>
      <c r="BH57" s="1386"/>
      <c r="BI57" s="1386"/>
      <c r="BJ57" s="1387"/>
    </row>
    <row r="58" spans="2:62" ht="20.25" customHeight="1" x14ac:dyDescent="0.4">
      <c r="B58" s="1463"/>
      <c r="C58" s="1320"/>
      <c r="D58" s="1321"/>
      <c r="E58" s="130"/>
      <c r="F58" s="131" t="str">
        <f>C57</f>
        <v>介護職員</v>
      </c>
      <c r="G58" s="130"/>
      <c r="H58" s="131" t="str">
        <f>I57</f>
        <v>A</v>
      </c>
      <c r="I58" s="1379"/>
      <c r="J58" s="1380"/>
      <c r="K58" s="1383"/>
      <c r="L58" s="1384"/>
      <c r="M58" s="1384"/>
      <c r="N58" s="1321"/>
      <c r="O58" s="1420"/>
      <c r="P58" s="1421"/>
      <c r="Q58" s="1421"/>
      <c r="R58" s="1421"/>
      <c r="S58" s="1422"/>
      <c r="T58" s="148" t="s">
        <v>210</v>
      </c>
      <c r="U58" s="99"/>
      <c r="V58" s="149"/>
      <c r="W58" s="135" t="str">
        <f>IF(W57="","",VLOOKUP(W57,'【記載例】シフト記号表（勤務時間帯）'!$C$6:$L$47,10,FALSE))</f>
        <v/>
      </c>
      <c r="X58" s="136">
        <f>IF(X57="","",VLOOKUP(X57,'【記載例】シフト記号表（勤務時間帯）'!$C$6:$L$47,10,FALSE))</f>
        <v>8</v>
      </c>
      <c r="Y58" s="136">
        <f>IF(Y57="","",VLOOKUP(Y57,'【記載例】シフト記号表（勤務時間帯）'!$C$6:$L$47,10,FALSE))</f>
        <v>8</v>
      </c>
      <c r="Z58" s="136">
        <f>IF(Z57="","",VLOOKUP(Z57,'【記載例】シフト記号表（勤務時間帯）'!$C$6:$L$47,10,FALSE))</f>
        <v>8</v>
      </c>
      <c r="AA58" s="136">
        <f>IF(AA57="","",VLOOKUP(AA57,'【記載例】シフト記号表（勤務時間帯）'!$C$6:$L$47,10,FALSE))</f>
        <v>7.9999999999999982</v>
      </c>
      <c r="AB58" s="136" t="str">
        <f>IF(AB57="","",VLOOKUP(AB57,'【記載例】シフト記号表（勤務時間帯）'!$C$6:$L$47,10,FALSE))</f>
        <v/>
      </c>
      <c r="AC58" s="137">
        <f>IF(AC57="","",VLOOKUP(AC57,'【記載例】シフト記号表（勤務時間帯）'!$C$6:$L$47,10,FALSE))</f>
        <v>8</v>
      </c>
      <c r="AD58" s="135">
        <f>IF(AD57="","",VLOOKUP(AD57,'【記載例】シフト記号表（勤務時間帯）'!$C$6:$L$47,10,FALSE))</f>
        <v>8</v>
      </c>
      <c r="AE58" s="136" t="str">
        <f>IF(AE57="","",VLOOKUP(AE57,'【記載例】シフト記号表（勤務時間帯）'!$C$6:$L$47,10,FALSE))</f>
        <v/>
      </c>
      <c r="AF58" s="136">
        <f>IF(AF57="","",VLOOKUP(AF57,'【記載例】シフト記号表（勤務時間帯）'!$C$6:$L$47,10,FALSE))</f>
        <v>8</v>
      </c>
      <c r="AG58" s="136">
        <f>IF(AG57="","",VLOOKUP(AG57,'【記載例】シフト記号表（勤務時間帯）'!$C$6:$L$47,10,FALSE))</f>
        <v>8</v>
      </c>
      <c r="AH58" s="136">
        <f>IF(AH57="","",VLOOKUP(AH57,'【記載例】シフト記号表（勤務時間帯）'!$C$6:$L$47,10,FALSE))</f>
        <v>8</v>
      </c>
      <c r="AI58" s="136">
        <f>IF(AI57="","",VLOOKUP(AI57,'【記載例】シフト記号表（勤務時間帯）'!$C$6:$L$47,10,FALSE))</f>
        <v>7.9999999999999982</v>
      </c>
      <c r="AJ58" s="137" t="str">
        <f>IF(AJ57="","",VLOOKUP(AJ57,'【記載例】シフト記号表（勤務時間帯）'!$C$6:$L$47,10,FALSE))</f>
        <v/>
      </c>
      <c r="AK58" s="135">
        <f>IF(AK57="","",VLOOKUP(AK57,'【記載例】シフト記号表（勤務時間帯）'!$C$6:$L$47,10,FALSE))</f>
        <v>8</v>
      </c>
      <c r="AL58" s="136">
        <f>IF(AL57="","",VLOOKUP(AL57,'【記載例】シフト記号表（勤務時間帯）'!$C$6:$L$47,10,FALSE))</f>
        <v>7.9999999999999982</v>
      </c>
      <c r="AM58" s="136" t="str">
        <f>IF(AM57="","",VLOOKUP(AM57,'【記載例】シフト記号表（勤務時間帯）'!$C$6:$L$47,10,FALSE))</f>
        <v/>
      </c>
      <c r="AN58" s="136">
        <f>IF(AN57="","",VLOOKUP(AN57,'【記載例】シフト記号表（勤務時間帯）'!$C$6:$L$47,10,FALSE))</f>
        <v>8</v>
      </c>
      <c r="AO58" s="136">
        <f>IF(AO57="","",VLOOKUP(AO57,'【記載例】シフト記号表（勤務時間帯）'!$C$6:$L$47,10,FALSE))</f>
        <v>8</v>
      </c>
      <c r="AP58" s="136">
        <f>IF(AP57="","",VLOOKUP(AP57,'【記載例】シフト記号表（勤務時間帯）'!$C$6:$L$47,10,FALSE))</f>
        <v>8</v>
      </c>
      <c r="AQ58" s="137" t="str">
        <f>IF(AQ57="","",VLOOKUP(AQ57,'【記載例】シフト記号表（勤務時間帯）'!$C$6:$L$47,10,FALSE))</f>
        <v/>
      </c>
      <c r="AR58" s="135" t="str">
        <f>IF(AR57="","",VLOOKUP(AR57,'【記載例】シフト記号表（勤務時間帯）'!$C$6:$L$47,10,FALSE))</f>
        <v/>
      </c>
      <c r="AS58" s="136">
        <f>IF(AS57="","",VLOOKUP(AS57,'【記載例】シフト記号表（勤務時間帯）'!$C$6:$L$47,10,FALSE))</f>
        <v>8</v>
      </c>
      <c r="AT58" s="136">
        <f>IF(AT57="","",VLOOKUP(AT57,'【記載例】シフト記号表（勤務時間帯）'!$C$6:$L$47,10,FALSE))</f>
        <v>7.9999999999999982</v>
      </c>
      <c r="AU58" s="136" t="str">
        <f>IF(AU57="","",VLOOKUP(AU57,'【記載例】シフト記号表（勤務時間帯）'!$C$6:$L$47,10,FALSE))</f>
        <v/>
      </c>
      <c r="AV58" s="136">
        <f>IF(AV57="","",VLOOKUP(AV57,'【記載例】シフト記号表（勤務時間帯）'!$C$6:$L$47,10,FALSE))</f>
        <v>8</v>
      </c>
      <c r="AW58" s="136">
        <f>IF(AW57="","",VLOOKUP(AW57,'【記載例】シフト記号表（勤務時間帯）'!$C$6:$L$47,10,FALSE))</f>
        <v>8</v>
      </c>
      <c r="AX58" s="137">
        <f>IF(AX57="","",VLOOKUP(AX57,'【記載例】シフト記号表（勤務時間帯）'!$C$6:$L$47,10,FALSE))</f>
        <v>8</v>
      </c>
      <c r="AY58" s="135" t="str">
        <f>IF(AY57="","",VLOOKUP(AY57,'【記載例】シフト記号表（勤務時間帯）'!$C$6:$L$47,10,FALSE))</f>
        <v/>
      </c>
      <c r="AZ58" s="136" t="str">
        <f>IF(AZ57="","",VLOOKUP(AZ57,'【記載例】シフト記号表（勤務時間帯）'!$C$6:$L$47,10,FALSE))</f>
        <v/>
      </c>
      <c r="BA58" s="136" t="str">
        <f>IF(BA57="","",VLOOKUP(BA57,'【記載例】シフト記号表（勤務時間帯）'!$C$6:$L$47,10,FALSE))</f>
        <v/>
      </c>
      <c r="BB58" s="1391">
        <f>IF($BE$3="４週",SUM(W58:AX58),IF($BE$3="暦月",SUM(W58:BA58),""))</f>
        <v>160</v>
      </c>
      <c r="BC58" s="1392"/>
      <c r="BD58" s="1393">
        <f>IF($BE$3="４週",BB58/4,IF($BE$3="暦月",(BB58/($BE$8/7)),""))</f>
        <v>40</v>
      </c>
      <c r="BE58" s="1392"/>
      <c r="BF58" s="1388"/>
      <c r="BG58" s="1389"/>
      <c r="BH58" s="1389"/>
      <c r="BI58" s="1389"/>
      <c r="BJ58" s="1390"/>
    </row>
    <row r="59" spans="2:62" ht="20.25" customHeight="1" x14ac:dyDescent="0.4">
      <c r="B59" s="1462">
        <f>B57+1</f>
        <v>22</v>
      </c>
      <c r="C59" s="1318" t="s">
        <v>103</v>
      </c>
      <c r="D59" s="1319"/>
      <c r="E59" s="130"/>
      <c r="F59" s="131"/>
      <c r="G59" s="130"/>
      <c r="H59" s="131"/>
      <c r="I59" s="1377" t="s">
        <v>89</v>
      </c>
      <c r="J59" s="1378"/>
      <c r="K59" s="1381" t="s">
        <v>90</v>
      </c>
      <c r="L59" s="1382"/>
      <c r="M59" s="1382"/>
      <c r="N59" s="1319"/>
      <c r="O59" s="1420" t="s">
        <v>161</v>
      </c>
      <c r="P59" s="1421"/>
      <c r="Q59" s="1421"/>
      <c r="R59" s="1421"/>
      <c r="S59" s="1422"/>
      <c r="T59" s="147" t="s">
        <v>18</v>
      </c>
      <c r="V59" s="98"/>
      <c r="W59" s="85" t="s">
        <v>206</v>
      </c>
      <c r="X59" s="86"/>
      <c r="Y59" s="86" t="s">
        <v>204</v>
      </c>
      <c r="Z59" s="86" t="s">
        <v>223</v>
      </c>
      <c r="AA59" s="86" t="s">
        <v>206</v>
      </c>
      <c r="AB59" s="86" t="s">
        <v>205</v>
      </c>
      <c r="AC59" s="87"/>
      <c r="AD59" s="85" t="s">
        <v>205</v>
      </c>
      <c r="AE59" s="86" t="s">
        <v>206</v>
      </c>
      <c r="AF59" s="86"/>
      <c r="AG59" s="86" t="s">
        <v>204</v>
      </c>
      <c r="AH59" s="86" t="s">
        <v>223</v>
      </c>
      <c r="AI59" s="86" t="s">
        <v>206</v>
      </c>
      <c r="AJ59" s="87"/>
      <c r="AK59" s="85" t="s">
        <v>205</v>
      </c>
      <c r="AL59" s="86" t="s">
        <v>206</v>
      </c>
      <c r="AM59" s="86"/>
      <c r="AN59" s="86"/>
      <c r="AO59" s="86" t="s">
        <v>204</v>
      </c>
      <c r="AP59" s="86" t="s">
        <v>223</v>
      </c>
      <c r="AQ59" s="87" t="s">
        <v>205</v>
      </c>
      <c r="AR59" s="85" t="s">
        <v>205</v>
      </c>
      <c r="AS59" s="86"/>
      <c r="AT59" s="86" t="s">
        <v>206</v>
      </c>
      <c r="AU59" s="86" t="s">
        <v>205</v>
      </c>
      <c r="AV59" s="86"/>
      <c r="AW59" s="86" t="s">
        <v>204</v>
      </c>
      <c r="AX59" s="87" t="s">
        <v>223</v>
      </c>
      <c r="AY59" s="85"/>
      <c r="AZ59" s="86"/>
      <c r="BA59" s="88"/>
      <c r="BB59" s="1373"/>
      <c r="BC59" s="1374"/>
      <c r="BD59" s="1375"/>
      <c r="BE59" s="1376"/>
      <c r="BF59" s="1385"/>
      <c r="BG59" s="1386"/>
      <c r="BH59" s="1386"/>
      <c r="BI59" s="1386"/>
      <c r="BJ59" s="1387"/>
    </row>
    <row r="60" spans="2:62" ht="20.25" customHeight="1" x14ac:dyDescent="0.4">
      <c r="B60" s="1463"/>
      <c r="C60" s="1320"/>
      <c r="D60" s="1321"/>
      <c r="E60" s="130"/>
      <c r="F60" s="131" t="str">
        <f>C59</f>
        <v>介護職員</v>
      </c>
      <c r="G60" s="130"/>
      <c r="H60" s="131" t="str">
        <f>I59</f>
        <v>A</v>
      </c>
      <c r="I60" s="1379"/>
      <c r="J60" s="1380"/>
      <c r="K60" s="1383"/>
      <c r="L60" s="1384"/>
      <c r="M60" s="1384"/>
      <c r="N60" s="1321"/>
      <c r="O60" s="1420"/>
      <c r="P60" s="1421"/>
      <c r="Q60" s="1421"/>
      <c r="R60" s="1421"/>
      <c r="S60" s="1422"/>
      <c r="T60" s="148" t="s">
        <v>210</v>
      </c>
      <c r="U60" s="99"/>
      <c r="V60" s="149"/>
      <c r="W60" s="135">
        <f>IF(W59="","",VLOOKUP(W59,'【記載例】シフト記号表（勤務時間帯）'!$C$6:$L$47,10,FALSE))</f>
        <v>8</v>
      </c>
      <c r="X60" s="136" t="str">
        <f>IF(X59="","",VLOOKUP(X59,'【記載例】シフト記号表（勤務時間帯）'!$C$6:$L$47,10,FALSE))</f>
        <v/>
      </c>
      <c r="Y60" s="136">
        <f>IF(Y59="","",VLOOKUP(Y59,'【記載例】シフト記号表（勤務時間帯）'!$C$6:$L$47,10,FALSE))</f>
        <v>8</v>
      </c>
      <c r="Z60" s="136">
        <f>IF(Z59="","",VLOOKUP(Z59,'【記載例】シフト記号表（勤務時間帯）'!$C$6:$L$47,10,FALSE))</f>
        <v>8</v>
      </c>
      <c r="AA60" s="136">
        <f>IF(AA59="","",VLOOKUP(AA59,'【記載例】シフト記号表（勤務時間帯）'!$C$6:$L$47,10,FALSE))</f>
        <v>8</v>
      </c>
      <c r="AB60" s="136">
        <f>IF(AB59="","",VLOOKUP(AB59,'【記載例】シフト記号表（勤務時間帯）'!$C$6:$L$47,10,FALSE))</f>
        <v>7.9999999999999982</v>
      </c>
      <c r="AC60" s="137" t="str">
        <f>IF(AC59="","",VLOOKUP(AC59,'【記載例】シフト記号表（勤務時間帯）'!$C$6:$L$47,10,FALSE))</f>
        <v/>
      </c>
      <c r="AD60" s="135">
        <f>IF(AD59="","",VLOOKUP(AD59,'【記載例】シフト記号表（勤務時間帯）'!$C$6:$L$47,10,FALSE))</f>
        <v>7.9999999999999982</v>
      </c>
      <c r="AE60" s="136">
        <f>IF(AE59="","",VLOOKUP(AE59,'【記載例】シフト記号表（勤務時間帯）'!$C$6:$L$47,10,FALSE))</f>
        <v>8</v>
      </c>
      <c r="AF60" s="136" t="str">
        <f>IF(AF59="","",VLOOKUP(AF59,'【記載例】シフト記号表（勤務時間帯）'!$C$6:$L$47,10,FALSE))</f>
        <v/>
      </c>
      <c r="AG60" s="136">
        <f>IF(AG59="","",VLOOKUP(AG59,'【記載例】シフト記号表（勤務時間帯）'!$C$6:$L$47,10,FALSE))</f>
        <v>8</v>
      </c>
      <c r="AH60" s="136">
        <f>IF(AH59="","",VLOOKUP(AH59,'【記載例】シフト記号表（勤務時間帯）'!$C$6:$L$47,10,FALSE))</f>
        <v>8</v>
      </c>
      <c r="AI60" s="136">
        <f>IF(AI59="","",VLOOKUP(AI59,'【記載例】シフト記号表（勤務時間帯）'!$C$6:$L$47,10,FALSE))</f>
        <v>8</v>
      </c>
      <c r="AJ60" s="137" t="str">
        <f>IF(AJ59="","",VLOOKUP(AJ59,'【記載例】シフト記号表（勤務時間帯）'!$C$6:$L$47,10,FALSE))</f>
        <v/>
      </c>
      <c r="AK60" s="135">
        <f>IF(AK59="","",VLOOKUP(AK59,'【記載例】シフト記号表（勤務時間帯）'!$C$6:$L$47,10,FALSE))</f>
        <v>7.9999999999999982</v>
      </c>
      <c r="AL60" s="136">
        <f>IF(AL59="","",VLOOKUP(AL59,'【記載例】シフト記号表（勤務時間帯）'!$C$6:$L$47,10,FALSE))</f>
        <v>8</v>
      </c>
      <c r="AM60" s="136" t="str">
        <f>IF(AM59="","",VLOOKUP(AM59,'【記載例】シフト記号表（勤務時間帯）'!$C$6:$L$47,10,FALSE))</f>
        <v/>
      </c>
      <c r="AN60" s="136" t="str">
        <f>IF(AN59="","",VLOOKUP(AN59,'【記載例】シフト記号表（勤務時間帯）'!$C$6:$L$47,10,FALSE))</f>
        <v/>
      </c>
      <c r="AO60" s="136">
        <f>IF(AO59="","",VLOOKUP(AO59,'【記載例】シフト記号表（勤務時間帯）'!$C$6:$L$47,10,FALSE))</f>
        <v>8</v>
      </c>
      <c r="AP60" s="136">
        <f>IF(AP59="","",VLOOKUP(AP59,'【記載例】シフト記号表（勤務時間帯）'!$C$6:$L$47,10,FALSE))</f>
        <v>8</v>
      </c>
      <c r="AQ60" s="137">
        <f>IF(AQ59="","",VLOOKUP(AQ59,'【記載例】シフト記号表（勤務時間帯）'!$C$6:$L$47,10,FALSE))</f>
        <v>7.9999999999999982</v>
      </c>
      <c r="AR60" s="135">
        <f>IF(AR59="","",VLOOKUP(AR59,'【記載例】シフト記号表（勤務時間帯）'!$C$6:$L$47,10,FALSE))</f>
        <v>7.9999999999999982</v>
      </c>
      <c r="AS60" s="136" t="str">
        <f>IF(AS59="","",VLOOKUP(AS59,'【記載例】シフト記号表（勤務時間帯）'!$C$6:$L$47,10,FALSE))</f>
        <v/>
      </c>
      <c r="AT60" s="136">
        <f>IF(AT59="","",VLOOKUP(AT59,'【記載例】シフト記号表（勤務時間帯）'!$C$6:$L$47,10,FALSE))</f>
        <v>8</v>
      </c>
      <c r="AU60" s="136">
        <f>IF(AU59="","",VLOOKUP(AU59,'【記載例】シフト記号表（勤務時間帯）'!$C$6:$L$47,10,FALSE))</f>
        <v>7.9999999999999982</v>
      </c>
      <c r="AV60" s="136" t="str">
        <f>IF(AV59="","",VLOOKUP(AV59,'【記載例】シフト記号表（勤務時間帯）'!$C$6:$L$47,10,FALSE))</f>
        <v/>
      </c>
      <c r="AW60" s="136">
        <f>IF(AW59="","",VLOOKUP(AW59,'【記載例】シフト記号表（勤務時間帯）'!$C$6:$L$47,10,FALSE))</f>
        <v>8</v>
      </c>
      <c r="AX60" s="137">
        <f>IF(AX59="","",VLOOKUP(AX59,'【記載例】シフト記号表（勤務時間帯）'!$C$6:$L$47,10,FALSE))</f>
        <v>8</v>
      </c>
      <c r="AY60" s="135" t="str">
        <f>IF(AY59="","",VLOOKUP(AY59,'【記載例】シフト記号表（勤務時間帯）'!$C$6:$L$47,10,FALSE))</f>
        <v/>
      </c>
      <c r="AZ60" s="136" t="str">
        <f>IF(AZ59="","",VLOOKUP(AZ59,'【記載例】シフト記号表（勤務時間帯）'!$C$6:$L$47,10,FALSE))</f>
        <v/>
      </c>
      <c r="BA60" s="136" t="str">
        <f>IF(BA59="","",VLOOKUP(BA59,'【記載例】シフト記号表（勤務時間帯）'!$C$6:$L$47,10,FALSE))</f>
        <v/>
      </c>
      <c r="BB60" s="1391">
        <f>IF($BE$3="４週",SUM(W60:AX60),IF($BE$3="暦月",SUM(W60:BA60),""))</f>
        <v>160</v>
      </c>
      <c r="BC60" s="1392"/>
      <c r="BD60" s="1393">
        <f>IF($BE$3="４週",BB60/4,IF($BE$3="暦月",(BB60/($BE$8/7)),""))</f>
        <v>40</v>
      </c>
      <c r="BE60" s="1392"/>
      <c r="BF60" s="1388"/>
      <c r="BG60" s="1389"/>
      <c r="BH60" s="1389"/>
      <c r="BI60" s="1389"/>
      <c r="BJ60" s="1390"/>
    </row>
    <row r="61" spans="2:62" ht="20.25" customHeight="1" x14ac:dyDescent="0.4">
      <c r="B61" s="1462">
        <f>B59+1</f>
        <v>23</v>
      </c>
      <c r="C61" s="1318" t="s">
        <v>103</v>
      </c>
      <c r="D61" s="1319"/>
      <c r="E61" s="130"/>
      <c r="F61" s="131"/>
      <c r="G61" s="130"/>
      <c r="H61" s="131"/>
      <c r="I61" s="1377" t="s">
        <v>89</v>
      </c>
      <c r="J61" s="1378"/>
      <c r="K61" s="1381" t="s">
        <v>90</v>
      </c>
      <c r="L61" s="1382"/>
      <c r="M61" s="1382"/>
      <c r="N61" s="1319"/>
      <c r="O61" s="1420" t="s">
        <v>162</v>
      </c>
      <c r="P61" s="1421"/>
      <c r="Q61" s="1421"/>
      <c r="R61" s="1421"/>
      <c r="S61" s="1422"/>
      <c r="T61" s="147" t="s">
        <v>18</v>
      </c>
      <c r="V61" s="98"/>
      <c r="W61" s="85" t="s">
        <v>205</v>
      </c>
      <c r="X61" s="86" t="s">
        <v>206</v>
      </c>
      <c r="Y61" s="86"/>
      <c r="Z61" s="86" t="s">
        <v>204</v>
      </c>
      <c r="AA61" s="86" t="s">
        <v>223</v>
      </c>
      <c r="AB61" s="86"/>
      <c r="AC61" s="87" t="s">
        <v>205</v>
      </c>
      <c r="AD61" s="85" t="s">
        <v>206</v>
      </c>
      <c r="AE61" s="86" t="s">
        <v>206</v>
      </c>
      <c r="AF61" s="86" t="s">
        <v>205</v>
      </c>
      <c r="AG61" s="86"/>
      <c r="AH61" s="86" t="s">
        <v>204</v>
      </c>
      <c r="AI61" s="86" t="s">
        <v>223</v>
      </c>
      <c r="AJ61" s="87"/>
      <c r="AK61" s="85" t="s">
        <v>206</v>
      </c>
      <c r="AL61" s="86"/>
      <c r="AM61" s="86" t="s">
        <v>206</v>
      </c>
      <c r="AN61" s="86" t="s">
        <v>206</v>
      </c>
      <c r="AO61" s="86"/>
      <c r="AP61" s="86" t="s">
        <v>204</v>
      </c>
      <c r="AQ61" s="87" t="s">
        <v>223</v>
      </c>
      <c r="AR61" s="85" t="s">
        <v>206</v>
      </c>
      <c r="AS61" s="86" t="s">
        <v>205</v>
      </c>
      <c r="AT61" s="86"/>
      <c r="AU61" s="86" t="s">
        <v>206</v>
      </c>
      <c r="AV61" s="86" t="s">
        <v>272</v>
      </c>
      <c r="AW61" s="86"/>
      <c r="AX61" s="87" t="s">
        <v>204</v>
      </c>
      <c r="AY61" s="85"/>
      <c r="AZ61" s="86"/>
      <c r="BA61" s="88"/>
      <c r="BB61" s="1373"/>
      <c r="BC61" s="1374"/>
      <c r="BD61" s="1375"/>
      <c r="BE61" s="1376"/>
      <c r="BF61" s="1385"/>
      <c r="BG61" s="1386"/>
      <c r="BH61" s="1386"/>
      <c r="BI61" s="1386"/>
      <c r="BJ61" s="1387"/>
    </row>
    <row r="62" spans="2:62" ht="20.25" customHeight="1" x14ac:dyDescent="0.4">
      <c r="B62" s="1463"/>
      <c r="C62" s="1320"/>
      <c r="D62" s="1321"/>
      <c r="E62" s="130"/>
      <c r="F62" s="131" t="str">
        <f>C61</f>
        <v>介護職員</v>
      </c>
      <c r="G62" s="130"/>
      <c r="H62" s="131" t="str">
        <f>I61</f>
        <v>A</v>
      </c>
      <c r="I62" s="1379"/>
      <c r="J62" s="1380"/>
      <c r="K62" s="1383"/>
      <c r="L62" s="1384"/>
      <c r="M62" s="1384"/>
      <c r="N62" s="1321"/>
      <c r="O62" s="1420"/>
      <c r="P62" s="1421"/>
      <c r="Q62" s="1421"/>
      <c r="R62" s="1421"/>
      <c r="S62" s="1422"/>
      <c r="T62" s="148" t="s">
        <v>210</v>
      </c>
      <c r="U62" s="99"/>
      <c r="V62" s="149"/>
      <c r="W62" s="135">
        <f>IF(W61="","",VLOOKUP(W61,'【記載例】シフト記号表（勤務時間帯）'!$C$6:$L$47,10,FALSE))</f>
        <v>7.9999999999999982</v>
      </c>
      <c r="X62" s="136">
        <f>IF(X61="","",VLOOKUP(X61,'【記載例】シフト記号表（勤務時間帯）'!$C$6:$L$47,10,FALSE))</f>
        <v>8</v>
      </c>
      <c r="Y62" s="136" t="str">
        <f>IF(Y61="","",VLOOKUP(Y61,'【記載例】シフト記号表（勤務時間帯）'!$C$6:$L$47,10,FALSE))</f>
        <v/>
      </c>
      <c r="Z62" s="136">
        <f>IF(Z61="","",VLOOKUP(Z61,'【記載例】シフト記号表（勤務時間帯）'!$C$6:$L$47,10,FALSE))</f>
        <v>8</v>
      </c>
      <c r="AA62" s="136">
        <f>IF(AA61="","",VLOOKUP(AA61,'【記載例】シフト記号表（勤務時間帯）'!$C$6:$L$47,10,FALSE))</f>
        <v>8</v>
      </c>
      <c r="AB62" s="136" t="str">
        <f>IF(AB61="","",VLOOKUP(AB61,'【記載例】シフト記号表（勤務時間帯）'!$C$6:$L$47,10,FALSE))</f>
        <v/>
      </c>
      <c r="AC62" s="137">
        <f>IF(AC61="","",VLOOKUP(AC61,'【記載例】シフト記号表（勤務時間帯）'!$C$6:$L$47,10,FALSE))</f>
        <v>7.9999999999999982</v>
      </c>
      <c r="AD62" s="135">
        <f>IF(AD61="","",VLOOKUP(AD61,'【記載例】シフト記号表（勤務時間帯）'!$C$6:$L$47,10,FALSE))</f>
        <v>8</v>
      </c>
      <c r="AE62" s="136">
        <f>IF(AE61="","",VLOOKUP(AE61,'【記載例】シフト記号表（勤務時間帯）'!$C$6:$L$47,10,FALSE))</f>
        <v>8</v>
      </c>
      <c r="AF62" s="136">
        <f>IF(AF61="","",VLOOKUP(AF61,'【記載例】シフト記号表（勤務時間帯）'!$C$6:$L$47,10,FALSE))</f>
        <v>7.9999999999999982</v>
      </c>
      <c r="AG62" s="136" t="str">
        <f>IF(AG61="","",VLOOKUP(AG61,'【記載例】シフト記号表（勤務時間帯）'!$C$6:$L$47,10,FALSE))</f>
        <v/>
      </c>
      <c r="AH62" s="136">
        <f>IF(AH61="","",VLOOKUP(AH61,'【記載例】シフト記号表（勤務時間帯）'!$C$6:$L$47,10,FALSE))</f>
        <v>8</v>
      </c>
      <c r="AI62" s="136">
        <f>IF(AI61="","",VLOOKUP(AI61,'【記載例】シフト記号表（勤務時間帯）'!$C$6:$L$47,10,FALSE))</f>
        <v>8</v>
      </c>
      <c r="AJ62" s="137" t="str">
        <f>IF(AJ61="","",VLOOKUP(AJ61,'【記載例】シフト記号表（勤務時間帯）'!$C$6:$L$47,10,FALSE))</f>
        <v/>
      </c>
      <c r="AK62" s="135">
        <f>IF(AK61="","",VLOOKUP(AK61,'【記載例】シフト記号表（勤務時間帯）'!$C$6:$L$47,10,FALSE))</f>
        <v>8</v>
      </c>
      <c r="AL62" s="136" t="str">
        <f>IF(AL61="","",VLOOKUP(AL61,'【記載例】シフト記号表（勤務時間帯）'!$C$6:$L$47,10,FALSE))</f>
        <v/>
      </c>
      <c r="AM62" s="136">
        <f>IF(AM61="","",VLOOKUP(AM61,'【記載例】シフト記号表（勤務時間帯）'!$C$6:$L$47,10,FALSE))</f>
        <v>8</v>
      </c>
      <c r="AN62" s="136">
        <f>IF(AN61="","",VLOOKUP(AN61,'【記載例】シフト記号表（勤務時間帯）'!$C$6:$L$47,10,FALSE))</f>
        <v>8</v>
      </c>
      <c r="AO62" s="136" t="str">
        <f>IF(AO61="","",VLOOKUP(AO61,'【記載例】シフト記号表（勤務時間帯）'!$C$6:$L$47,10,FALSE))</f>
        <v/>
      </c>
      <c r="AP62" s="136">
        <f>IF(AP61="","",VLOOKUP(AP61,'【記載例】シフト記号表（勤務時間帯）'!$C$6:$L$47,10,FALSE))</f>
        <v>8</v>
      </c>
      <c r="AQ62" s="137">
        <f>IF(AQ61="","",VLOOKUP(AQ61,'【記載例】シフト記号表（勤務時間帯）'!$C$6:$L$47,10,FALSE))</f>
        <v>8</v>
      </c>
      <c r="AR62" s="135">
        <f>IF(AR61="","",VLOOKUP(AR61,'【記載例】シフト記号表（勤務時間帯）'!$C$6:$L$47,10,FALSE))</f>
        <v>8</v>
      </c>
      <c r="AS62" s="136">
        <f>IF(AS61="","",VLOOKUP(AS61,'【記載例】シフト記号表（勤務時間帯）'!$C$6:$L$47,10,FALSE))</f>
        <v>7.9999999999999982</v>
      </c>
      <c r="AT62" s="136" t="str">
        <f>IF(AT61="","",VLOOKUP(AT61,'【記載例】シフト記号表（勤務時間帯）'!$C$6:$L$47,10,FALSE))</f>
        <v/>
      </c>
      <c r="AU62" s="136">
        <f>IF(AU61="","",VLOOKUP(AU61,'【記載例】シフト記号表（勤務時間帯）'!$C$6:$L$47,10,FALSE))</f>
        <v>8</v>
      </c>
      <c r="AV62" s="136">
        <f>IF(AV61="","",VLOOKUP(AV61,'【記載例】シフト記号表（勤務時間帯）'!$C$6:$L$47,10,FALSE))</f>
        <v>8</v>
      </c>
      <c r="AW62" s="136" t="str">
        <f>IF(AW61="","",VLOOKUP(AW61,'【記載例】シフト記号表（勤務時間帯）'!$C$6:$L$47,10,FALSE))</f>
        <v/>
      </c>
      <c r="AX62" s="137">
        <f>IF(AX61="","",VLOOKUP(AX61,'【記載例】シフト記号表（勤務時間帯）'!$C$6:$L$47,10,FALSE))</f>
        <v>8</v>
      </c>
      <c r="AY62" s="135" t="str">
        <f>IF(AY61="","",VLOOKUP(AY61,'【記載例】シフト記号表（勤務時間帯）'!$C$6:$L$47,10,FALSE))</f>
        <v/>
      </c>
      <c r="AZ62" s="136" t="str">
        <f>IF(AZ61="","",VLOOKUP(AZ61,'【記載例】シフト記号表（勤務時間帯）'!$C$6:$L$47,10,FALSE))</f>
        <v/>
      </c>
      <c r="BA62" s="136" t="str">
        <f>IF(BA61="","",VLOOKUP(BA61,'【記載例】シフト記号表（勤務時間帯）'!$C$6:$L$47,10,FALSE))</f>
        <v/>
      </c>
      <c r="BB62" s="1391">
        <f>IF($BE$3="４週",SUM(W62:AX62),IF($BE$3="暦月",SUM(W62:BA62),""))</f>
        <v>160</v>
      </c>
      <c r="BC62" s="1392"/>
      <c r="BD62" s="1393">
        <f>IF($BE$3="４週",BB62/4,IF($BE$3="暦月",(BB62/($BE$8/7)),""))</f>
        <v>40</v>
      </c>
      <c r="BE62" s="1392"/>
      <c r="BF62" s="1388"/>
      <c r="BG62" s="1389"/>
      <c r="BH62" s="1389"/>
      <c r="BI62" s="1389"/>
      <c r="BJ62" s="1390"/>
    </row>
    <row r="63" spans="2:62" ht="20.25" customHeight="1" x14ac:dyDescent="0.4">
      <c r="B63" s="1462">
        <f>B61+1</f>
        <v>24</v>
      </c>
      <c r="C63" s="1318" t="s">
        <v>103</v>
      </c>
      <c r="D63" s="1319"/>
      <c r="E63" s="130"/>
      <c r="F63" s="131"/>
      <c r="G63" s="130"/>
      <c r="H63" s="131"/>
      <c r="I63" s="1377" t="s">
        <v>100</v>
      </c>
      <c r="J63" s="1378"/>
      <c r="K63" s="1381" t="s">
        <v>90</v>
      </c>
      <c r="L63" s="1382"/>
      <c r="M63" s="1382"/>
      <c r="N63" s="1319"/>
      <c r="O63" s="1420" t="s">
        <v>163</v>
      </c>
      <c r="P63" s="1421"/>
      <c r="Q63" s="1421"/>
      <c r="R63" s="1421"/>
      <c r="S63" s="1422"/>
      <c r="T63" s="147" t="s">
        <v>18</v>
      </c>
      <c r="V63" s="98"/>
      <c r="W63" s="85"/>
      <c r="X63" s="86" t="s">
        <v>205</v>
      </c>
      <c r="Y63" s="86" t="s">
        <v>206</v>
      </c>
      <c r="Z63" s="86"/>
      <c r="AA63" s="86" t="s">
        <v>206</v>
      </c>
      <c r="AB63" s="86" t="s">
        <v>206</v>
      </c>
      <c r="AC63" s="87"/>
      <c r="AD63" s="85"/>
      <c r="AE63" s="86" t="s">
        <v>205</v>
      </c>
      <c r="AF63" s="86" t="s">
        <v>206</v>
      </c>
      <c r="AG63" s="86" t="s">
        <v>206</v>
      </c>
      <c r="AH63" s="86"/>
      <c r="AI63" s="86"/>
      <c r="AJ63" s="87" t="s">
        <v>205</v>
      </c>
      <c r="AK63" s="85"/>
      <c r="AL63" s="86"/>
      <c r="AM63" s="86" t="s">
        <v>205</v>
      </c>
      <c r="AN63" s="86" t="s">
        <v>205</v>
      </c>
      <c r="AO63" s="86" t="s">
        <v>206</v>
      </c>
      <c r="AP63" s="86"/>
      <c r="AQ63" s="87" t="s">
        <v>206</v>
      </c>
      <c r="AR63" s="85"/>
      <c r="AS63" s="86" t="s">
        <v>206</v>
      </c>
      <c r="AT63" s="86" t="s">
        <v>206</v>
      </c>
      <c r="AU63" s="86"/>
      <c r="AV63" s="86" t="s">
        <v>206</v>
      </c>
      <c r="AW63" s="86" t="s">
        <v>205</v>
      </c>
      <c r="AX63" s="87"/>
      <c r="AY63" s="85"/>
      <c r="AZ63" s="86"/>
      <c r="BA63" s="88"/>
      <c r="BB63" s="1373"/>
      <c r="BC63" s="1374"/>
      <c r="BD63" s="1375"/>
      <c r="BE63" s="1376"/>
      <c r="BF63" s="1385"/>
      <c r="BG63" s="1386"/>
      <c r="BH63" s="1386"/>
      <c r="BI63" s="1386"/>
      <c r="BJ63" s="1387"/>
    </row>
    <row r="64" spans="2:62" ht="20.25" customHeight="1" x14ac:dyDescent="0.4">
      <c r="B64" s="1463"/>
      <c r="C64" s="1320"/>
      <c r="D64" s="1321"/>
      <c r="E64" s="130"/>
      <c r="F64" s="131" t="str">
        <f>C63</f>
        <v>介護職員</v>
      </c>
      <c r="G64" s="130"/>
      <c r="H64" s="131" t="str">
        <f>I63</f>
        <v>C</v>
      </c>
      <c r="I64" s="1379"/>
      <c r="J64" s="1380"/>
      <c r="K64" s="1383"/>
      <c r="L64" s="1384"/>
      <c r="M64" s="1384"/>
      <c r="N64" s="1321"/>
      <c r="O64" s="1420"/>
      <c r="P64" s="1421"/>
      <c r="Q64" s="1421"/>
      <c r="R64" s="1421"/>
      <c r="S64" s="1422"/>
      <c r="T64" s="148" t="s">
        <v>210</v>
      </c>
      <c r="U64" s="99"/>
      <c r="V64" s="149"/>
      <c r="W64" s="135" t="str">
        <f>IF(W63="","",VLOOKUP(W63,'【記載例】シフト記号表（勤務時間帯）'!$C$6:$L$47,10,FALSE))</f>
        <v/>
      </c>
      <c r="X64" s="136">
        <f>IF(X63="","",VLOOKUP(X63,'【記載例】シフト記号表（勤務時間帯）'!$C$6:$L$47,10,FALSE))</f>
        <v>7.9999999999999982</v>
      </c>
      <c r="Y64" s="136">
        <f>IF(Y63="","",VLOOKUP(Y63,'【記載例】シフト記号表（勤務時間帯）'!$C$6:$L$47,10,FALSE))</f>
        <v>8</v>
      </c>
      <c r="Z64" s="136" t="str">
        <f>IF(Z63="","",VLOOKUP(Z63,'【記載例】シフト記号表（勤務時間帯）'!$C$6:$L$47,10,FALSE))</f>
        <v/>
      </c>
      <c r="AA64" s="136">
        <f>IF(AA63="","",VLOOKUP(AA63,'【記載例】シフト記号表（勤務時間帯）'!$C$6:$L$47,10,FALSE))</f>
        <v>8</v>
      </c>
      <c r="AB64" s="136">
        <f>IF(AB63="","",VLOOKUP(AB63,'【記載例】シフト記号表（勤務時間帯）'!$C$6:$L$47,10,FALSE))</f>
        <v>8</v>
      </c>
      <c r="AC64" s="137" t="str">
        <f>IF(AC63="","",VLOOKUP(AC63,'【記載例】シフト記号表（勤務時間帯）'!$C$6:$L$47,10,FALSE))</f>
        <v/>
      </c>
      <c r="AD64" s="135" t="str">
        <f>IF(AD63="","",VLOOKUP(AD63,'【記載例】シフト記号表（勤務時間帯）'!$C$6:$L$47,10,FALSE))</f>
        <v/>
      </c>
      <c r="AE64" s="136">
        <f>IF(AE63="","",VLOOKUP(AE63,'【記載例】シフト記号表（勤務時間帯）'!$C$6:$L$47,10,FALSE))</f>
        <v>7.9999999999999982</v>
      </c>
      <c r="AF64" s="136">
        <f>IF(AF63="","",VLOOKUP(AF63,'【記載例】シフト記号表（勤務時間帯）'!$C$6:$L$47,10,FALSE))</f>
        <v>8</v>
      </c>
      <c r="AG64" s="136">
        <f>IF(AG63="","",VLOOKUP(AG63,'【記載例】シフト記号表（勤務時間帯）'!$C$6:$L$47,10,FALSE))</f>
        <v>8</v>
      </c>
      <c r="AH64" s="136" t="str">
        <f>IF(AH63="","",VLOOKUP(AH63,'【記載例】シフト記号表（勤務時間帯）'!$C$6:$L$47,10,FALSE))</f>
        <v/>
      </c>
      <c r="AI64" s="136" t="str">
        <f>IF(AI63="","",VLOOKUP(AI63,'【記載例】シフト記号表（勤務時間帯）'!$C$6:$L$47,10,FALSE))</f>
        <v/>
      </c>
      <c r="AJ64" s="137">
        <f>IF(AJ63="","",VLOOKUP(AJ63,'【記載例】シフト記号表（勤務時間帯）'!$C$6:$L$47,10,FALSE))</f>
        <v>7.9999999999999982</v>
      </c>
      <c r="AK64" s="135" t="str">
        <f>IF(AK63="","",VLOOKUP(AK63,'【記載例】シフト記号表（勤務時間帯）'!$C$6:$L$47,10,FALSE))</f>
        <v/>
      </c>
      <c r="AL64" s="136" t="str">
        <f>IF(AL63="","",VLOOKUP(AL63,'【記載例】シフト記号表（勤務時間帯）'!$C$6:$L$47,10,FALSE))</f>
        <v/>
      </c>
      <c r="AM64" s="136">
        <f>IF(AM63="","",VLOOKUP(AM63,'【記載例】シフト記号表（勤務時間帯）'!$C$6:$L$47,10,FALSE))</f>
        <v>7.9999999999999982</v>
      </c>
      <c r="AN64" s="136">
        <f>IF(AN63="","",VLOOKUP(AN63,'【記載例】シフト記号表（勤務時間帯）'!$C$6:$L$47,10,FALSE))</f>
        <v>7.9999999999999982</v>
      </c>
      <c r="AO64" s="136">
        <f>IF(AO63="","",VLOOKUP(AO63,'【記載例】シフト記号表（勤務時間帯）'!$C$6:$L$47,10,FALSE))</f>
        <v>8</v>
      </c>
      <c r="AP64" s="136" t="str">
        <f>IF(AP63="","",VLOOKUP(AP63,'【記載例】シフト記号表（勤務時間帯）'!$C$6:$L$47,10,FALSE))</f>
        <v/>
      </c>
      <c r="AQ64" s="137">
        <f>IF(AQ63="","",VLOOKUP(AQ63,'【記載例】シフト記号表（勤務時間帯）'!$C$6:$L$47,10,FALSE))</f>
        <v>8</v>
      </c>
      <c r="AR64" s="135" t="str">
        <f>IF(AR63="","",VLOOKUP(AR63,'【記載例】シフト記号表（勤務時間帯）'!$C$6:$L$47,10,FALSE))</f>
        <v/>
      </c>
      <c r="AS64" s="136">
        <f>IF(AS63="","",VLOOKUP(AS63,'【記載例】シフト記号表（勤務時間帯）'!$C$6:$L$47,10,FALSE))</f>
        <v>8</v>
      </c>
      <c r="AT64" s="136">
        <f>IF(AT63="","",VLOOKUP(AT63,'【記載例】シフト記号表（勤務時間帯）'!$C$6:$L$47,10,FALSE))</f>
        <v>8</v>
      </c>
      <c r="AU64" s="136" t="str">
        <f>IF(AU63="","",VLOOKUP(AU63,'【記載例】シフト記号表（勤務時間帯）'!$C$6:$L$47,10,FALSE))</f>
        <v/>
      </c>
      <c r="AV64" s="136">
        <f>IF(AV63="","",VLOOKUP(AV63,'【記載例】シフト記号表（勤務時間帯）'!$C$6:$L$47,10,FALSE))</f>
        <v>8</v>
      </c>
      <c r="AW64" s="136">
        <f>IF(AW63="","",VLOOKUP(AW63,'【記載例】シフト記号表（勤務時間帯）'!$C$6:$L$47,10,FALSE))</f>
        <v>7.9999999999999982</v>
      </c>
      <c r="AX64" s="137" t="str">
        <f>IF(AX63="","",VLOOKUP(AX63,'【記載例】シフト記号表（勤務時間帯）'!$C$6:$L$47,10,FALSE))</f>
        <v/>
      </c>
      <c r="AY64" s="135" t="str">
        <f>IF(AY63="","",VLOOKUP(AY63,'【記載例】シフト記号表（勤務時間帯）'!$C$6:$L$47,10,FALSE))</f>
        <v/>
      </c>
      <c r="AZ64" s="136" t="str">
        <f>IF(AZ63="","",VLOOKUP(AZ63,'【記載例】シフト記号表（勤務時間帯）'!$C$6:$L$47,10,FALSE))</f>
        <v/>
      </c>
      <c r="BA64" s="136" t="str">
        <f>IF(BA63="","",VLOOKUP(BA63,'【記載例】シフト記号表（勤務時間帯）'!$C$6:$L$47,10,FALSE))</f>
        <v/>
      </c>
      <c r="BB64" s="1391">
        <f>IF($BE$3="４週",SUM(W64:AX64),IF($BE$3="暦月",SUM(W64:BA64),""))</f>
        <v>128</v>
      </c>
      <c r="BC64" s="1392"/>
      <c r="BD64" s="1393">
        <f>IF($BE$3="４週",BB64/4,IF($BE$3="暦月",(BB64/($BE$8/7)),""))</f>
        <v>32</v>
      </c>
      <c r="BE64" s="1392"/>
      <c r="BF64" s="1388"/>
      <c r="BG64" s="1389"/>
      <c r="BH64" s="1389"/>
      <c r="BI64" s="1389"/>
      <c r="BJ64" s="1390"/>
    </row>
    <row r="65" spans="2:62" ht="20.25" customHeight="1" x14ac:dyDescent="0.4">
      <c r="B65" s="1462">
        <f>B63+1</f>
        <v>25</v>
      </c>
      <c r="C65" s="1318" t="s">
        <v>103</v>
      </c>
      <c r="D65" s="1319"/>
      <c r="E65" s="130"/>
      <c r="F65" s="131"/>
      <c r="G65" s="130"/>
      <c r="H65" s="131"/>
      <c r="I65" s="1377" t="s">
        <v>89</v>
      </c>
      <c r="J65" s="1378"/>
      <c r="K65" s="1381" t="s">
        <v>19</v>
      </c>
      <c r="L65" s="1382"/>
      <c r="M65" s="1382"/>
      <c r="N65" s="1319"/>
      <c r="O65" s="1420" t="s">
        <v>164</v>
      </c>
      <c r="P65" s="1421"/>
      <c r="Q65" s="1421"/>
      <c r="R65" s="1421"/>
      <c r="S65" s="1422"/>
      <c r="T65" s="147" t="s">
        <v>18</v>
      </c>
      <c r="V65" s="98"/>
      <c r="W65" s="85" t="s">
        <v>206</v>
      </c>
      <c r="X65" s="86" t="s">
        <v>206</v>
      </c>
      <c r="Y65" s="86"/>
      <c r="Z65" s="86"/>
      <c r="AA65" s="86" t="s">
        <v>204</v>
      </c>
      <c r="AB65" s="86" t="s">
        <v>223</v>
      </c>
      <c r="AC65" s="87" t="s">
        <v>205</v>
      </c>
      <c r="AD65" s="85" t="s">
        <v>205</v>
      </c>
      <c r="AE65" s="86"/>
      <c r="AF65" s="86" t="s">
        <v>206</v>
      </c>
      <c r="AG65" s="86" t="s">
        <v>206</v>
      </c>
      <c r="AH65" s="86"/>
      <c r="AI65" s="86" t="s">
        <v>204</v>
      </c>
      <c r="AJ65" s="87" t="s">
        <v>223</v>
      </c>
      <c r="AK65" s="85" t="s">
        <v>205</v>
      </c>
      <c r="AL65" s="86" t="s">
        <v>205</v>
      </c>
      <c r="AM65" s="86"/>
      <c r="AN65" s="86" t="s">
        <v>206</v>
      </c>
      <c r="AO65" s="86"/>
      <c r="AP65" s="86"/>
      <c r="AQ65" s="87" t="s">
        <v>204</v>
      </c>
      <c r="AR65" s="85" t="s">
        <v>223</v>
      </c>
      <c r="AS65" s="86" t="s">
        <v>205</v>
      </c>
      <c r="AT65" s="86" t="s">
        <v>205</v>
      </c>
      <c r="AU65" s="86"/>
      <c r="AV65" s="86" t="s">
        <v>205</v>
      </c>
      <c r="AW65" s="86" t="s">
        <v>206</v>
      </c>
      <c r="AX65" s="87" t="s">
        <v>206</v>
      </c>
      <c r="AY65" s="85"/>
      <c r="AZ65" s="86"/>
      <c r="BA65" s="88"/>
      <c r="BB65" s="1373"/>
      <c r="BC65" s="1374"/>
      <c r="BD65" s="1375"/>
      <c r="BE65" s="1376"/>
      <c r="BF65" s="1385"/>
      <c r="BG65" s="1386"/>
      <c r="BH65" s="1386"/>
      <c r="BI65" s="1386"/>
      <c r="BJ65" s="1387"/>
    </row>
    <row r="66" spans="2:62" ht="20.25" customHeight="1" x14ac:dyDescent="0.4">
      <c r="B66" s="1463"/>
      <c r="C66" s="1320"/>
      <c r="D66" s="1321"/>
      <c r="E66" s="130"/>
      <c r="F66" s="131" t="str">
        <f>C65</f>
        <v>介護職員</v>
      </c>
      <c r="G66" s="130"/>
      <c r="H66" s="131" t="str">
        <f>I65</f>
        <v>A</v>
      </c>
      <c r="I66" s="1379"/>
      <c r="J66" s="1380"/>
      <c r="K66" s="1383"/>
      <c r="L66" s="1384"/>
      <c r="M66" s="1384"/>
      <c r="N66" s="1321"/>
      <c r="O66" s="1420"/>
      <c r="P66" s="1421"/>
      <c r="Q66" s="1421"/>
      <c r="R66" s="1421"/>
      <c r="S66" s="1422"/>
      <c r="T66" s="148" t="s">
        <v>210</v>
      </c>
      <c r="U66" s="99"/>
      <c r="V66" s="149"/>
      <c r="W66" s="135">
        <f>IF(W65="","",VLOOKUP(W65,'【記載例】シフト記号表（勤務時間帯）'!$C$6:$L$47,10,FALSE))</f>
        <v>8</v>
      </c>
      <c r="X66" s="136">
        <f>IF(X65="","",VLOOKUP(X65,'【記載例】シフト記号表（勤務時間帯）'!$C$6:$L$47,10,FALSE))</f>
        <v>8</v>
      </c>
      <c r="Y66" s="136" t="str">
        <f>IF(Y65="","",VLOOKUP(Y65,'【記載例】シフト記号表（勤務時間帯）'!$C$6:$L$47,10,FALSE))</f>
        <v/>
      </c>
      <c r="Z66" s="136" t="str">
        <f>IF(Z65="","",VLOOKUP(Z65,'【記載例】シフト記号表（勤務時間帯）'!$C$6:$L$47,10,FALSE))</f>
        <v/>
      </c>
      <c r="AA66" s="136">
        <f>IF(AA65="","",VLOOKUP(AA65,'【記載例】シフト記号表（勤務時間帯）'!$C$6:$L$47,10,FALSE))</f>
        <v>8</v>
      </c>
      <c r="AB66" s="136">
        <f>IF(AB65="","",VLOOKUP(AB65,'【記載例】シフト記号表（勤務時間帯）'!$C$6:$L$47,10,FALSE))</f>
        <v>8</v>
      </c>
      <c r="AC66" s="137">
        <f>IF(AC65="","",VLOOKUP(AC65,'【記載例】シフト記号表（勤務時間帯）'!$C$6:$L$47,10,FALSE))</f>
        <v>7.9999999999999982</v>
      </c>
      <c r="AD66" s="135">
        <f>IF(AD65="","",VLOOKUP(AD65,'【記載例】シフト記号表（勤務時間帯）'!$C$6:$L$47,10,FALSE))</f>
        <v>7.9999999999999982</v>
      </c>
      <c r="AE66" s="136" t="str">
        <f>IF(AE65="","",VLOOKUP(AE65,'【記載例】シフト記号表（勤務時間帯）'!$C$6:$L$47,10,FALSE))</f>
        <v/>
      </c>
      <c r="AF66" s="136">
        <f>IF(AF65="","",VLOOKUP(AF65,'【記載例】シフト記号表（勤務時間帯）'!$C$6:$L$47,10,FALSE))</f>
        <v>8</v>
      </c>
      <c r="AG66" s="136">
        <f>IF(AG65="","",VLOOKUP(AG65,'【記載例】シフト記号表（勤務時間帯）'!$C$6:$L$47,10,FALSE))</f>
        <v>8</v>
      </c>
      <c r="AH66" s="136" t="str">
        <f>IF(AH65="","",VLOOKUP(AH65,'【記載例】シフト記号表（勤務時間帯）'!$C$6:$L$47,10,FALSE))</f>
        <v/>
      </c>
      <c r="AI66" s="136">
        <f>IF(AI65="","",VLOOKUP(AI65,'【記載例】シフト記号表（勤務時間帯）'!$C$6:$L$47,10,FALSE))</f>
        <v>8</v>
      </c>
      <c r="AJ66" s="137">
        <f>IF(AJ65="","",VLOOKUP(AJ65,'【記載例】シフト記号表（勤務時間帯）'!$C$6:$L$47,10,FALSE))</f>
        <v>8</v>
      </c>
      <c r="AK66" s="135">
        <f>IF(AK65="","",VLOOKUP(AK65,'【記載例】シフト記号表（勤務時間帯）'!$C$6:$L$47,10,FALSE))</f>
        <v>7.9999999999999982</v>
      </c>
      <c r="AL66" s="136">
        <f>IF(AL65="","",VLOOKUP(AL65,'【記載例】シフト記号表（勤務時間帯）'!$C$6:$L$47,10,FALSE))</f>
        <v>7.9999999999999982</v>
      </c>
      <c r="AM66" s="136" t="str">
        <f>IF(AM65="","",VLOOKUP(AM65,'【記載例】シフト記号表（勤務時間帯）'!$C$6:$L$47,10,FALSE))</f>
        <v/>
      </c>
      <c r="AN66" s="136">
        <f>IF(AN65="","",VLOOKUP(AN65,'【記載例】シフト記号表（勤務時間帯）'!$C$6:$L$47,10,FALSE))</f>
        <v>8</v>
      </c>
      <c r="AO66" s="136" t="str">
        <f>IF(AO65="","",VLOOKUP(AO65,'【記載例】シフト記号表（勤務時間帯）'!$C$6:$L$47,10,FALSE))</f>
        <v/>
      </c>
      <c r="AP66" s="136" t="str">
        <f>IF(AP65="","",VLOOKUP(AP65,'【記載例】シフト記号表（勤務時間帯）'!$C$6:$L$47,10,FALSE))</f>
        <v/>
      </c>
      <c r="AQ66" s="137">
        <f>IF(AQ65="","",VLOOKUP(AQ65,'【記載例】シフト記号表（勤務時間帯）'!$C$6:$L$47,10,FALSE))</f>
        <v>8</v>
      </c>
      <c r="AR66" s="135">
        <f>IF(AR65="","",VLOOKUP(AR65,'【記載例】シフト記号表（勤務時間帯）'!$C$6:$L$47,10,FALSE))</f>
        <v>8</v>
      </c>
      <c r="AS66" s="136">
        <f>IF(AS65="","",VLOOKUP(AS65,'【記載例】シフト記号表（勤務時間帯）'!$C$6:$L$47,10,FALSE))</f>
        <v>7.9999999999999982</v>
      </c>
      <c r="AT66" s="136">
        <f>IF(AT65="","",VLOOKUP(AT65,'【記載例】シフト記号表（勤務時間帯）'!$C$6:$L$47,10,FALSE))</f>
        <v>7.9999999999999982</v>
      </c>
      <c r="AU66" s="136" t="str">
        <f>IF(AU65="","",VLOOKUP(AU65,'【記載例】シフト記号表（勤務時間帯）'!$C$6:$L$47,10,FALSE))</f>
        <v/>
      </c>
      <c r="AV66" s="136">
        <f>IF(AV65="","",VLOOKUP(AV65,'【記載例】シフト記号表（勤務時間帯）'!$C$6:$L$47,10,FALSE))</f>
        <v>7.9999999999999982</v>
      </c>
      <c r="AW66" s="136">
        <f>IF(AW65="","",VLOOKUP(AW65,'【記載例】シフト記号表（勤務時間帯）'!$C$6:$L$47,10,FALSE))</f>
        <v>8</v>
      </c>
      <c r="AX66" s="137">
        <f>IF(AX65="","",VLOOKUP(AX65,'【記載例】シフト記号表（勤務時間帯）'!$C$6:$L$47,10,FALSE))</f>
        <v>8</v>
      </c>
      <c r="AY66" s="135" t="str">
        <f>IF(AY65="","",VLOOKUP(AY65,'【記載例】シフト記号表（勤務時間帯）'!$C$6:$L$47,10,FALSE))</f>
        <v/>
      </c>
      <c r="AZ66" s="136" t="str">
        <f>IF(AZ65="","",VLOOKUP(AZ65,'【記載例】シフト記号表（勤務時間帯）'!$C$6:$L$47,10,FALSE))</f>
        <v/>
      </c>
      <c r="BA66" s="136" t="str">
        <f>IF(BA65="","",VLOOKUP(BA65,'【記載例】シフト記号表（勤務時間帯）'!$C$6:$L$47,10,FALSE))</f>
        <v/>
      </c>
      <c r="BB66" s="1391">
        <f>IF($BE$3="４週",SUM(W66:AX66),IF($BE$3="暦月",SUM(W66:BA66),""))</f>
        <v>160</v>
      </c>
      <c r="BC66" s="1392"/>
      <c r="BD66" s="1393">
        <f>IF($BE$3="４週",BB66/4,IF($BE$3="暦月",(BB66/($BE$8/7)),""))</f>
        <v>40</v>
      </c>
      <c r="BE66" s="1392"/>
      <c r="BF66" s="1388"/>
      <c r="BG66" s="1389"/>
      <c r="BH66" s="1389"/>
      <c r="BI66" s="1389"/>
      <c r="BJ66" s="1390"/>
    </row>
    <row r="67" spans="2:62" ht="20.25" customHeight="1" x14ac:dyDescent="0.4">
      <c r="B67" s="1462">
        <f>B65+1</f>
        <v>26</v>
      </c>
      <c r="C67" s="1318" t="s">
        <v>103</v>
      </c>
      <c r="D67" s="1319"/>
      <c r="E67" s="130"/>
      <c r="F67" s="131"/>
      <c r="G67" s="130"/>
      <c r="H67" s="131"/>
      <c r="I67" s="1377" t="s">
        <v>89</v>
      </c>
      <c r="J67" s="1378"/>
      <c r="K67" s="1381" t="s">
        <v>90</v>
      </c>
      <c r="L67" s="1382"/>
      <c r="M67" s="1382"/>
      <c r="N67" s="1319"/>
      <c r="O67" s="1420" t="s">
        <v>165</v>
      </c>
      <c r="P67" s="1421"/>
      <c r="Q67" s="1421"/>
      <c r="R67" s="1421"/>
      <c r="S67" s="1422"/>
      <c r="T67" s="147" t="s">
        <v>18</v>
      </c>
      <c r="V67" s="98"/>
      <c r="W67" s="85"/>
      <c r="X67" s="86" t="s">
        <v>205</v>
      </c>
      <c r="Y67" s="86" t="s">
        <v>206</v>
      </c>
      <c r="Z67" s="86" t="s">
        <v>206</v>
      </c>
      <c r="AA67" s="86"/>
      <c r="AB67" s="86" t="s">
        <v>204</v>
      </c>
      <c r="AC67" s="87" t="s">
        <v>223</v>
      </c>
      <c r="AD67" s="85" t="s">
        <v>206</v>
      </c>
      <c r="AE67" s="86"/>
      <c r="AF67" s="86" t="s">
        <v>206</v>
      </c>
      <c r="AG67" s="86" t="s">
        <v>206</v>
      </c>
      <c r="AH67" s="86"/>
      <c r="AI67" s="86"/>
      <c r="AJ67" s="87" t="s">
        <v>204</v>
      </c>
      <c r="AK67" s="85" t="s">
        <v>223</v>
      </c>
      <c r="AL67" s="86" t="s">
        <v>206</v>
      </c>
      <c r="AM67" s="86" t="s">
        <v>206</v>
      </c>
      <c r="AN67" s="86" t="s">
        <v>206</v>
      </c>
      <c r="AO67" s="86" t="s">
        <v>205</v>
      </c>
      <c r="AP67" s="86" t="s">
        <v>205</v>
      </c>
      <c r="AQ67" s="87"/>
      <c r="AR67" s="85" t="s">
        <v>204</v>
      </c>
      <c r="AS67" s="86" t="s">
        <v>223</v>
      </c>
      <c r="AT67" s="86" t="s">
        <v>205</v>
      </c>
      <c r="AU67" s="86" t="s">
        <v>206</v>
      </c>
      <c r="AV67" s="86"/>
      <c r="AW67" s="86"/>
      <c r="AX67" s="87" t="s">
        <v>205</v>
      </c>
      <c r="AY67" s="85"/>
      <c r="AZ67" s="86"/>
      <c r="BA67" s="88"/>
      <c r="BB67" s="1373"/>
      <c r="BC67" s="1374"/>
      <c r="BD67" s="1375"/>
      <c r="BE67" s="1376"/>
      <c r="BF67" s="1385"/>
      <c r="BG67" s="1386"/>
      <c r="BH67" s="1386"/>
      <c r="BI67" s="1386"/>
      <c r="BJ67" s="1387"/>
    </row>
    <row r="68" spans="2:62" ht="20.25" customHeight="1" x14ac:dyDescent="0.4">
      <c r="B68" s="1463"/>
      <c r="C68" s="1320"/>
      <c r="D68" s="1321"/>
      <c r="E68" s="130"/>
      <c r="F68" s="131" t="str">
        <f>C67</f>
        <v>介護職員</v>
      </c>
      <c r="G68" s="130"/>
      <c r="H68" s="131" t="str">
        <f>I67</f>
        <v>A</v>
      </c>
      <c r="I68" s="1379"/>
      <c r="J68" s="1380"/>
      <c r="K68" s="1383"/>
      <c r="L68" s="1384"/>
      <c r="M68" s="1384"/>
      <c r="N68" s="1321"/>
      <c r="O68" s="1420"/>
      <c r="P68" s="1421"/>
      <c r="Q68" s="1421"/>
      <c r="R68" s="1421"/>
      <c r="S68" s="1422"/>
      <c r="T68" s="148" t="s">
        <v>210</v>
      </c>
      <c r="U68" s="99"/>
      <c r="V68" s="149"/>
      <c r="W68" s="135" t="str">
        <f>IF(W67="","",VLOOKUP(W67,'【記載例】シフト記号表（勤務時間帯）'!$C$6:$L$47,10,FALSE))</f>
        <v/>
      </c>
      <c r="X68" s="136">
        <f>IF(X67="","",VLOOKUP(X67,'【記載例】シフト記号表（勤務時間帯）'!$C$6:$L$47,10,FALSE))</f>
        <v>7.9999999999999982</v>
      </c>
      <c r="Y68" s="136">
        <f>IF(Y67="","",VLOOKUP(Y67,'【記載例】シフト記号表（勤務時間帯）'!$C$6:$L$47,10,FALSE))</f>
        <v>8</v>
      </c>
      <c r="Z68" s="136">
        <f>IF(Z67="","",VLOOKUP(Z67,'【記載例】シフト記号表（勤務時間帯）'!$C$6:$L$47,10,FALSE))</f>
        <v>8</v>
      </c>
      <c r="AA68" s="136" t="str">
        <f>IF(AA67="","",VLOOKUP(AA67,'【記載例】シフト記号表（勤務時間帯）'!$C$6:$L$47,10,FALSE))</f>
        <v/>
      </c>
      <c r="AB68" s="136">
        <f>IF(AB67="","",VLOOKUP(AB67,'【記載例】シフト記号表（勤務時間帯）'!$C$6:$L$47,10,FALSE))</f>
        <v>8</v>
      </c>
      <c r="AC68" s="137">
        <f>IF(AC67="","",VLOOKUP(AC67,'【記載例】シフト記号表（勤務時間帯）'!$C$6:$L$47,10,FALSE))</f>
        <v>8</v>
      </c>
      <c r="AD68" s="135">
        <f>IF(AD67="","",VLOOKUP(AD67,'【記載例】シフト記号表（勤務時間帯）'!$C$6:$L$47,10,FALSE))</f>
        <v>8</v>
      </c>
      <c r="AE68" s="136" t="str">
        <f>IF(AE67="","",VLOOKUP(AE67,'【記載例】シフト記号表（勤務時間帯）'!$C$6:$L$47,10,FALSE))</f>
        <v/>
      </c>
      <c r="AF68" s="136">
        <f>IF(AF67="","",VLOOKUP(AF67,'【記載例】シフト記号表（勤務時間帯）'!$C$6:$L$47,10,FALSE))</f>
        <v>8</v>
      </c>
      <c r="AG68" s="136">
        <f>IF(AG67="","",VLOOKUP(AG67,'【記載例】シフト記号表（勤務時間帯）'!$C$6:$L$47,10,FALSE))</f>
        <v>8</v>
      </c>
      <c r="AH68" s="136" t="str">
        <f>IF(AH67="","",VLOOKUP(AH67,'【記載例】シフト記号表（勤務時間帯）'!$C$6:$L$47,10,FALSE))</f>
        <v/>
      </c>
      <c r="AI68" s="136" t="str">
        <f>IF(AI67="","",VLOOKUP(AI67,'【記載例】シフト記号表（勤務時間帯）'!$C$6:$L$47,10,FALSE))</f>
        <v/>
      </c>
      <c r="AJ68" s="137">
        <f>IF(AJ67="","",VLOOKUP(AJ67,'【記載例】シフト記号表（勤務時間帯）'!$C$6:$L$47,10,FALSE))</f>
        <v>8</v>
      </c>
      <c r="AK68" s="135">
        <f>IF(AK67="","",VLOOKUP(AK67,'【記載例】シフト記号表（勤務時間帯）'!$C$6:$L$47,10,FALSE))</f>
        <v>8</v>
      </c>
      <c r="AL68" s="136">
        <f>IF(AL67="","",VLOOKUP(AL67,'【記載例】シフト記号表（勤務時間帯）'!$C$6:$L$47,10,FALSE))</f>
        <v>8</v>
      </c>
      <c r="AM68" s="136">
        <f>IF(AM67="","",VLOOKUP(AM67,'【記載例】シフト記号表（勤務時間帯）'!$C$6:$L$47,10,FALSE))</f>
        <v>8</v>
      </c>
      <c r="AN68" s="136">
        <f>IF(AN67="","",VLOOKUP(AN67,'【記載例】シフト記号表（勤務時間帯）'!$C$6:$L$47,10,FALSE))</f>
        <v>8</v>
      </c>
      <c r="AO68" s="136">
        <f>IF(AO67="","",VLOOKUP(AO67,'【記載例】シフト記号表（勤務時間帯）'!$C$6:$L$47,10,FALSE))</f>
        <v>7.9999999999999982</v>
      </c>
      <c r="AP68" s="136">
        <f>IF(AP67="","",VLOOKUP(AP67,'【記載例】シフト記号表（勤務時間帯）'!$C$6:$L$47,10,FALSE))</f>
        <v>7.9999999999999982</v>
      </c>
      <c r="AQ68" s="137" t="str">
        <f>IF(AQ67="","",VLOOKUP(AQ67,'【記載例】シフト記号表（勤務時間帯）'!$C$6:$L$47,10,FALSE))</f>
        <v/>
      </c>
      <c r="AR68" s="135">
        <f>IF(AR67="","",VLOOKUP(AR67,'【記載例】シフト記号表（勤務時間帯）'!$C$6:$L$47,10,FALSE))</f>
        <v>8</v>
      </c>
      <c r="AS68" s="136">
        <f>IF(AS67="","",VLOOKUP(AS67,'【記載例】シフト記号表（勤務時間帯）'!$C$6:$L$47,10,FALSE))</f>
        <v>8</v>
      </c>
      <c r="AT68" s="136">
        <f>IF(AT67="","",VLOOKUP(AT67,'【記載例】シフト記号表（勤務時間帯）'!$C$6:$L$47,10,FALSE))</f>
        <v>7.9999999999999982</v>
      </c>
      <c r="AU68" s="136">
        <f>IF(AU67="","",VLOOKUP(AU67,'【記載例】シフト記号表（勤務時間帯）'!$C$6:$L$47,10,FALSE))</f>
        <v>8</v>
      </c>
      <c r="AV68" s="136" t="str">
        <f>IF(AV67="","",VLOOKUP(AV67,'【記載例】シフト記号表（勤務時間帯）'!$C$6:$L$47,10,FALSE))</f>
        <v/>
      </c>
      <c r="AW68" s="136" t="str">
        <f>IF(AW67="","",VLOOKUP(AW67,'【記載例】シフト記号表（勤務時間帯）'!$C$6:$L$47,10,FALSE))</f>
        <v/>
      </c>
      <c r="AX68" s="137">
        <f>IF(AX67="","",VLOOKUP(AX67,'【記載例】シフト記号表（勤務時間帯）'!$C$6:$L$47,10,FALSE))</f>
        <v>7.9999999999999982</v>
      </c>
      <c r="AY68" s="135" t="str">
        <f>IF(AY67="","",VLOOKUP(AY67,'【記載例】シフト記号表（勤務時間帯）'!$C$6:$L$47,10,FALSE))</f>
        <v/>
      </c>
      <c r="AZ68" s="136" t="str">
        <f>IF(AZ67="","",VLOOKUP(AZ67,'【記載例】シフト記号表（勤務時間帯）'!$C$6:$L$47,10,FALSE))</f>
        <v/>
      </c>
      <c r="BA68" s="136" t="str">
        <f>IF(BA67="","",VLOOKUP(BA67,'【記載例】シフト記号表（勤務時間帯）'!$C$6:$L$47,10,FALSE))</f>
        <v/>
      </c>
      <c r="BB68" s="1391">
        <f>IF($BE$3="４週",SUM(W68:AX68),IF($BE$3="暦月",SUM(W68:BA68),""))</f>
        <v>160</v>
      </c>
      <c r="BC68" s="1392"/>
      <c r="BD68" s="1393">
        <f>IF($BE$3="４週",BB68/4,IF($BE$3="暦月",(BB68/($BE$8/7)),""))</f>
        <v>40</v>
      </c>
      <c r="BE68" s="1392"/>
      <c r="BF68" s="1388"/>
      <c r="BG68" s="1389"/>
      <c r="BH68" s="1389"/>
      <c r="BI68" s="1389"/>
      <c r="BJ68" s="1390"/>
    </row>
    <row r="69" spans="2:62" ht="20.25" customHeight="1" x14ac:dyDescent="0.4">
      <c r="B69" s="1462">
        <f>B67+1</f>
        <v>27</v>
      </c>
      <c r="C69" s="1318" t="s">
        <v>103</v>
      </c>
      <c r="D69" s="1319"/>
      <c r="E69" s="130"/>
      <c r="F69" s="131"/>
      <c r="G69" s="130"/>
      <c r="H69" s="131"/>
      <c r="I69" s="1377" t="s">
        <v>89</v>
      </c>
      <c r="J69" s="1378"/>
      <c r="K69" s="1381" t="s">
        <v>90</v>
      </c>
      <c r="L69" s="1382"/>
      <c r="M69" s="1382"/>
      <c r="N69" s="1319"/>
      <c r="O69" s="1420" t="s">
        <v>166</v>
      </c>
      <c r="P69" s="1421"/>
      <c r="Q69" s="1421"/>
      <c r="R69" s="1421"/>
      <c r="S69" s="1422"/>
      <c r="T69" s="147" t="s">
        <v>18</v>
      </c>
      <c r="V69" s="98"/>
      <c r="W69" s="85" t="s">
        <v>205</v>
      </c>
      <c r="X69" s="86"/>
      <c r="Y69" s="86" t="s">
        <v>205</v>
      </c>
      <c r="Z69" s="86"/>
      <c r="AA69" s="86" t="s">
        <v>206</v>
      </c>
      <c r="AB69" s="86"/>
      <c r="AC69" s="87" t="s">
        <v>204</v>
      </c>
      <c r="AD69" s="85" t="s">
        <v>223</v>
      </c>
      <c r="AE69" s="86" t="s">
        <v>206</v>
      </c>
      <c r="AF69" s="86" t="s">
        <v>206</v>
      </c>
      <c r="AG69" s="86" t="s">
        <v>205</v>
      </c>
      <c r="AH69" s="86" t="s">
        <v>205</v>
      </c>
      <c r="AI69" s="86"/>
      <c r="AJ69" s="87" t="s">
        <v>206</v>
      </c>
      <c r="AK69" s="85" t="s">
        <v>204</v>
      </c>
      <c r="AL69" s="86" t="s">
        <v>223</v>
      </c>
      <c r="AM69" s="86" t="s">
        <v>205</v>
      </c>
      <c r="AN69" s="86"/>
      <c r="AO69" s="86" t="s">
        <v>206</v>
      </c>
      <c r="AP69" s="86" t="s">
        <v>206</v>
      </c>
      <c r="AQ69" s="87"/>
      <c r="AR69" s="85"/>
      <c r="AS69" s="86" t="s">
        <v>204</v>
      </c>
      <c r="AT69" s="86" t="s">
        <v>223</v>
      </c>
      <c r="AU69" s="86" t="s">
        <v>205</v>
      </c>
      <c r="AV69" s="86" t="s">
        <v>206</v>
      </c>
      <c r="AW69" s="86" t="s">
        <v>206</v>
      </c>
      <c r="AX69" s="87"/>
      <c r="AY69" s="85"/>
      <c r="AZ69" s="86"/>
      <c r="BA69" s="88"/>
      <c r="BB69" s="1373"/>
      <c r="BC69" s="1374"/>
      <c r="BD69" s="1375"/>
      <c r="BE69" s="1376"/>
      <c r="BF69" s="1385"/>
      <c r="BG69" s="1386"/>
      <c r="BH69" s="1386"/>
      <c r="BI69" s="1386"/>
      <c r="BJ69" s="1387"/>
    </row>
    <row r="70" spans="2:62" ht="20.25" customHeight="1" x14ac:dyDescent="0.4">
      <c r="B70" s="1463"/>
      <c r="C70" s="1320"/>
      <c r="D70" s="1321"/>
      <c r="E70" s="130"/>
      <c r="F70" s="131" t="str">
        <f>C69</f>
        <v>介護職員</v>
      </c>
      <c r="G70" s="130"/>
      <c r="H70" s="131" t="str">
        <f>I69</f>
        <v>A</v>
      </c>
      <c r="I70" s="1379"/>
      <c r="J70" s="1380"/>
      <c r="K70" s="1383"/>
      <c r="L70" s="1384"/>
      <c r="M70" s="1384"/>
      <c r="N70" s="1321"/>
      <c r="O70" s="1420"/>
      <c r="P70" s="1421"/>
      <c r="Q70" s="1421"/>
      <c r="R70" s="1421"/>
      <c r="S70" s="1422"/>
      <c r="T70" s="148" t="s">
        <v>210</v>
      </c>
      <c r="U70" s="99"/>
      <c r="V70" s="149"/>
      <c r="W70" s="135">
        <f>IF(W69="","",VLOOKUP(W69,'【記載例】シフト記号表（勤務時間帯）'!$C$6:$L$47,10,FALSE))</f>
        <v>7.9999999999999982</v>
      </c>
      <c r="X70" s="136" t="str">
        <f>IF(X69="","",VLOOKUP(X69,'【記載例】シフト記号表（勤務時間帯）'!$C$6:$L$47,10,FALSE))</f>
        <v/>
      </c>
      <c r="Y70" s="136">
        <f>IF(Y69="","",VLOOKUP(Y69,'【記載例】シフト記号表（勤務時間帯）'!$C$6:$L$47,10,FALSE))</f>
        <v>7.9999999999999982</v>
      </c>
      <c r="Z70" s="136" t="str">
        <f>IF(Z69="","",VLOOKUP(Z69,'【記載例】シフト記号表（勤務時間帯）'!$C$6:$L$47,10,FALSE))</f>
        <v/>
      </c>
      <c r="AA70" s="136">
        <f>IF(AA69="","",VLOOKUP(AA69,'【記載例】シフト記号表（勤務時間帯）'!$C$6:$L$47,10,FALSE))</f>
        <v>8</v>
      </c>
      <c r="AB70" s="136" t="str">
        <f>IF(AB69="","",VLOOKUP(AB69,'【記載例】シフト記号表（勤務時間帯）'!$C$6:$L$47,10,FALSE))</f>
        <v/>
      </c>
      <c r="AC70" s="137">
        <f>IF(AC69="","",VLOOKUP(AC69,'【記載例】シフト記号表（勤務時間帯）'!$C$6:$L$47,10,FALSE))</f>
        <v>8</v>
      </c>
      <c r="AD70" s="135">
        <f>IF(AD69="","",VLOOKUP(AD69,'【記載例】シフト記号表（勤務時間帯）'!$C$6:$L$47,10,FALSE))</f>
        <v>8</v>
      </c>
      <c r="AE70" s="136">
        <f>IF(AE69="","",VLOOKUP(AE69,'【記載例】シフト記号表（勤務時間帯）'!$C$6:$L$47,10,FALSE))</f>
        <v>8</v>
      </c>
      <c r="AF70" s="136">
        <f>IF(AF69="","",VLOOKUP(AF69,'【記載例】シフト記号表（勤務時間帯）'!$C$6:$L$47,10,FALSE))</f>
        <v>8</v>
      </c>
      <c r="AG70" s="136">
        <f>IF(AG69="","",VLOOKUP(AG69,'【記載例】シフト記号表（勤務時間帯）'!$C$6:$L$47,10,FALSE))</f>
        <v>7.9999999999999982</v>
      </c>
      <c r="AH70" s="136">
        <f>IF(AH69="","",VLOOKUP(AH69,'【記載例】シフト記号表（勤務時間帯）'!$C$6:$L$47,10,FALSE))</f>
        <v>7.9999999999999982</v>
      </c>
      <c r="AI70" s="136" t="str">
        <f>IF(AI69="","",VLOOKUP(AI69,'【記載例】シフト記号表（勤務時間帯）'!$C$6:$L$47,10,FALSE))</f>
        <v/>
      </c>
      <c r="AJ70" s="137">
        <f>IF(AJ69="","",VLOOKUP(AJ69,'【記載例】シフト記号表（勤務時間帯）'!$C$6:$L$47,10,FALSE))</f>
        <v>8</v>
      </c>
      <c r="AK70" s="135">
        <f>IF(AK69="","",VLOOKUP(AK69,'【記載例】シフト記号表（勤務時間帯）'!$C$6:$L$47,10,FALSE))</f>
        <v>8</v>
      </c>
      <c r="AL70" s="136">
        <f>IF(AL69="","",VLOOKUP(AL69,'【記載例】シフト記号表（勤務時間帯）'!$C$6:$L$47,10,FALSE))</f>
        <v>8</v>
      </c>
      <c r="AM70" s="136">
        <f>IF(AM69="","",VLOOKUP(AM69,'【記載例】シフト記号表（勤務時間帯）'!$C$6:$L$47,10,FALSE))</f>
        <v>7.9999999999999982</v>
      </c>
      <c r="AN70" s="136" t="str">
        <f>IF(AN69="","",VLOOKUP(AN69,'【記載例】シフト記号表（勤務時間帯）'!$C$6:$L$47,10,FALSE))</f>
        <v/>
      </c>
      <c r="AO70" s="136">
        <f>IF(AO69="","",VLOOKUP(AO69,'【記載例】シフト記号表（勤務時間帯）'!$C$6:$L$47,10,FALSE))</f>
        <v>8</v>
      </c>
      <c r="AP70" s="136">
        <f>IF(AP69="","",VLOOKUP(AP69,'【記載例】シフト記号表（勤務時間帯）'!$C$6:$L$47,10,FALSE))</f>
        <v>8</v>
      </c>
      <c r="AQ70" s="137" t="str">
        <f>IF(AQ69="","",VLOOKUP(AQ69,'【記載例】シフト記号表（勤務時間帯）'!$C$6:$L$47,10,FALSE))</f>
        <v/>
      </c>
      <c r="AR70" s="135" t="str">
        <f>IF(AR69="","",VLOOKUP(AR69,'【記載例】シフト記号表（勤務時間帯）'!$C$6:$L$47,10,FALSE))</f>
        <v/>
      </c>
      <c r="AS70" s="136">
        <f>IF(AS69="","",VLOOKUP(AS69,'【記載例】シフト記号表（勤務時間帯）'!$C$6:$L$47,10,FALSE))</f>
        <v>8</v>
      </c>
      <c r="AT70" s="136">
        <f>IF(AT69="","",VLOOKUP(AT69,'【記載例】シフト記号表（勤務時間帯）'!$C$6:$L$47,10,FALSE))</f>
        <v>8</v>
      </c>
      <c r="AU70" s="136">
        <f>IF(AU69="","",VLOOKUP(AU69,'【記載例】シフト記号表（勤務時間帯）'!$C$6:$L$47,10,FALSE))</f>
        <v>7.9999999999999982</v>
      </c>
      <c r="AV70" s="136">
        <f>IF(AV69="","",VLOOKUP(AV69,'【記載例】シフト記号表（勤務時間帯）'!$C$6:$L$47,10,FALSE))</f>
        <v>8</v>
      </c>
      <c r="AW70" s="136">
        <f>IF(AW69="","",VLOOKUP(AW69,'【記載例】シフト記号表（勤務時間帯）'!$C$6:$L$47,10,FALSE))</f>
        <v>8</v>
      </c>
      <c r="AX70" s="137" t="str">
        <f>IF(AX69="","",VLOOKUP(AX69,'【記載例】シフト記号表（勤務時間帯）'!$C$6:$L$47,10,FALSE))</f>
        <v/>
      </c>
      <c r="AY70" s="135" t="str">
        <f>IF(AY69="","",VLOOKUP(AY69,'【記載例】シフト記号表（勤務時間帯）'!$C$6:$L$47,10,FALSE))</f>
        <v/>
      </c>
      <c r="AZ70" s="136" t="str">
        <f>IF(AZ69="","",VLOOKUP(AZ69,'【記載例】シフト記号表（勤務時間帯）'!$C$6:$L$47,10,FALSE))</f>
        <v/>
      </c>
      <c r="BA70" s="136" t="str">
        <f>IF(BA69="","",VLOOKUP(BA69,'【記載例】シフト記号表（勤務時間帯）'!$C$6:$L$47,10,FALSE))</f>
        <v/>
      </c>
      <c r="BB70" s="1391">
        <f>IF($BE$3="４週",SUM(W70:AX70),IF($BE$3="暦月",SUM(W70:BA70),""))</f>
        <v>160</v>
      </c>
      <c r="BC70" s="1392"/>
      <c r="BD70" s="1393">
        <f>IF($BE$3="４週",BB70/4,IF($BE$3="暦月",(BB70/($BE$8/7)),""))</f>
        <v>40</v>
      </c>
      <c r="BE70" s="1392"/>
      <c r="BF70" s="1388"/>
      <c r="BG70" s="1389"/>
      <c r="BH70" s="1389"/>
      <c r="BI70" s="1389"/>
      <c r="BJ70" s="1390"/>
    </row>
    <row r="71" spans="2:62" ht="20.25" customHeight="1" x14ac:dyDescent="0.4">
      <c r="B71" s="1462">
        <f>B69+1</f>
        <v>28</v>
      </c>
      <c r="C71" s="1318" t="s">
        <v>103</v>
      </c>
      <c r="D71" s="1319"/>
      <c r="E71" s="130"/>
      <c r="F71" s="131"/>
      <c r="G71" s="130"/>
      <c r="H71" s="131"/>
      <c r="I71" s="1377" t="s">
        <v>89</v>
      </c>
      <c r="J71" s="1378"/>
      <c r="K71" s="1381" t="s">
        <v>90</v>
      </c>
      <c r="L71" s="1382"/>
      <c r="M71" s="1382"/>
      <c r="N71" s="1319"/>
      <c r="O71" s="1420" t="s">
        <v>167</v>
      </c>
      <c r="P71" s="1421"/>
      <c r="Q71" s="1421"/>
      <c r="R71" s="1421"/>
      <c r="S71" s="1422"/>
      <c r="T71" s="147" t="s">
        <v>18</v>
      </c>
      <c r="V71" s="98"/>
      <c r="W71" s="85" t="s">
        <v>273</v>
      </c>
      <c r="X71" s="86"/>
      <c r="Y71" s="86" t="s">
        <v>206</v>
      </c>
      <c r="Z71" s="86" t="s">
        <v>205</v>
      </c>
      <c r="AA71" s="86" t="s">
        <v>205</v>
      </c>
      <c r="AB71" s="86" t="s">
        <v>205</v>
      </c>
      <c r="AC71" s="87"/>
      <c r="AD71" s="85" t="s">
        <v>204</v>
      </c>
      <c r="AE71" s="86" t="s">
        <v>223</v>
      </c>
      <c r="AF71" s="86" t="s">
        <v>205</v>
      </c>
      <c r="AG71" s="86"/>
      <c r="AH71" s="86" t="s">
        <v>206</v>
      </c>
      <c r="AI71" s="86" t="s">
        <v>206</v>
      </c>
      <c r="AJ71" s="87"/>
      <c r="AK71" s="85"/>
      <c r="AL71" s="86" t="s">
        <v>204</v>
      </c>
      <c r="AM71" s="86" t="s">
        <v>223</v>
      </c>
      <c r="AN71" s="86" t="s">
        <v>205</v>
      </c>
      <c r="AO71" s="86"/>
      <c r="AP71" s="86" t="s">
        <v>206</v>
      </c>
      <c r="AQ71" s="87" t="s">
        <v>206</v>
      </c>
      <c r="AR71" s="85" t="s">
        <v>206</v>
      </c>
      <c r="AS71" s="86"/>
      <c r="AT71" s="86" t="s">
        <v>204</v>
      </c>
      <c r="AU71" s="86" t="s">
        <v>223</v>
      </c>
      <c r="AV71" s="86" t="s">
        <v>205</v>
      </c>
      <c r="AW71" s="86"/>
      <c r="AX71" s="87" t="s">
        <v>206</v>
      </c>
      <c r="AY71" s="85"/>
      <c r="AZ71" s="86"/>
      <c r="BA71" s="88"/>
      <c r="BB71" s="1373"/>
      <c r="BC71" s="1374"/>
      <c r="BD71" s="1375"/>
      <c r="BE71" s="1376"/>
      <c r="BF71" s="1385"/>
      <c r="BG71" s="1386"/>
      <c r="BH71" s="1386"/>
      <c r="BI71" s="1386"/>
      <c r="BJ71" s="1387"/>
    </row>
    <row r="72" spans="2:62" ht="20.25" customHeight="1" x14ac:dyDescent="0.4">
      <c r="B72" s="1463"/>
      <c r="C72" s="1320"/>
      <c r="D72" s="1321"/>
      <c r="E72" s="130"/>
      <c r="F72" s="131" t="str">
        <f>C71</f>
        <v>介護職員</v>
      </c>
      <c r="G72" s="130"/>
      <c r="H72" s="131" t="str">
        <f>I71</f>
        <v>A</v>
      </c>
      <c r="I72" s="1379"/>
      <c r="J72" s="1380"/>
      <c r="K72" s="1383"/>
      <c r="L72" s="1384"/>
      <c r="M72" s="1384"/>
      <c r="N72" s="1321"/>
      <c r="O72" s="1420"/>
      <c r="P72" s="1421"/>
      <c r="Q72" s="1421"/>
      <c r="R72" s="1421"/>
      <c r="S72" s="1422"/>
      <c r="T72" s="148" t="s">
        <v>210</v>
      </c>
      <c r="U72" s="99"/>
      <c r="V72" s="149"/>
      <c r="W72" s="135">
        <f>IF(W71="","",VLOOKUP(W71,'【記載例】シフト記号表（勤務時間帯）'!$C$6:$L$47,10,FALSE))</f>
        <v>8</v>
      </c>
      <c r="X72" s="136" t="str">
        <f>IF(X71="","",VLOOKUP(X71,'【記載例】シフト記号表（勤務時間帯）'!$C$6:$L$47,10,FALSE))</f>
        <v/>
      </c>
      <c r="Y72" s="136">
        <f>IF(Y71="","",VLOOKUP(Y71,'【記載例】シフト記号表（勤務時間帯）'!$C$6:$L$47,10,FALSE))</f>
        <v>8</v>
      </c>
      <c r="Z72" s="136">
        <f>IF(Z71="","",VLOOKUP(Z71,'【記載例】シフト記号表（勤務時間帯）'!$C$6:$L$47,10,FALSE))</f>
        <v>7.9999999999999982</v>
      </c>
      <c r="AA72" s="136">
        <f>IF(AA71="","",VLOOKUP(AA71,'【記載例】シフト記号表（勤務時間帯）'!$C$6:$L$47,10,FALSE))</f>
        <v>7.9999999999999982</v>
      </c>
      <c r="AB72" s="136">
        <f>IF(AB71="","",VLOOKUP(AB71,'【記載例】シフト記号表（勤務時間帯）'!$C$6:$L$47,10,FALSE))</f>
        <v>7.9999999999999982</v>
      </c>
      <c r="AC72" s="137" t="str">
        <f>IF(AC71="","",VLOOKUP(AC71,'【記載例】シフト記号表（勤務時間帯）'!$C$6:$L$47,10,FALSE))</f>
        <v/>
      </c>
      <c r="AD72" s="135">
        <f>IF(AD71="","",VLOOKUP(AD71,'【記載例】シフト記号表（勤務時間帯）'!$C$6:$L$47,10,FALSE))</f>
        <v>8</v>
      </c>
      <c r="AE72" s="136">
        <f>IF(AE71="","",VLOOKUP(AE71,'【記載例】シフト記号表（勤務時間帯）'!$C$6:$L$47,10,FALSE))</f>
        <v>8</v>
      </c>
      <c r="AF72" s="136">
        <f>IF(AF71="","",VLOOKUP(AF71,'【記載例】シフト記号表（勤務時間帯）'!$C$6:$L$47,10,FALSE))</f>
        <v>7.9999999999999982</v>
      </c>
      <c r="AG72" s="136" t="str">
        <f>IF(AG71="","",VLOOKUP(AG71,'【記載例】シフト記号表（勤務時間帯）'!$C$6:$L$47,10,FALSE))</f>
        <v/>
      </c>
      <c r="AH72" s="136">
        <f>IF(AH71="","",VLOOKUP(AH71,'【記載例】シフト記号表（勤務時間帯）'!$C$6:$L$47,10,FALSE))</f>
        <v>8</v>
      </c>
      <c r="AI72" s="136">
        <f>IF(AI71="","",VLOOKUP(AI71,'【記載例】シフト記号表（勤務時間帯）'!$C$6:$L$47,10,FALSE))</f>
        <v>8</v>
      </c>
      <c r="AJ72" s="137" t="str">
        <f>IF(AJ71="","",VLOOKUP(AJ71,'【記載例】シフト記号表（勤務時間帯）'!$C$6:$L$47,10,FALSE))</f>
        <v/>
      </c>
      <c r="AK72" s="135" t="str">
        <f>IF(AK71="","",VLOOKUP(AK71,'【記載例】シフト記号表（勤務時間帯）'!$C$6:$L$47,10,FALSE))</f>
        <v/>
      </c>
      <c r="AL72" s="136">
        <f>IF(AL71="","",VLOOKUP(AL71,'【記載例】シフト記号表（勤務時間帯）'!$C$6:$L$47,10,FALSE))</f>
        <v>8</v>
      </c>
      <c r="AM72" s="136">
        <f>IF(AM71="","",VLOOKUP(AM71,'【記載例】シフト記号表（勤務時間帯）'!$C$6:$L$47,10,FALSE))</f>
        <v>8</v>
      </c>
      <c r="AN72" s="136">
        <f>IF(AN71="","",VLOOKUP(AN71,'【記載例】シフト記号表（勤務時間帯）'!$C$6:$L$47,10,FALSE))</f>
        <v>7.9999999999999982</v>
      </c>
      <c r="AO72" s="136" t="str">
        <f>IF(AO71="","",VLOOKUP(AO71,'【記載例】シフト記号表（勤務時間帯）'!$C$6:$L$47,10,FALSE))</f>
        <v/>
      </c>
      <c r="AP72" s="136">
        <f>IF(AP71="","",VLOOKUP(AP71,'【記載例】シフト記号表（勤務時間帯）'!$C$6:$L$47,10,FALSE))</f>
        <v>8</v>
      </c>
      <c r="AQ72" s="137">
        <f>IF(AQ71="","",VLOOKUP(AQ71,'【記載例】シフト記号表（勤務時間帯）'!$C$6:$L$47,10,FALSE))</f>
        <v>8</v>
      </c>
      <c r="AR72" s="135">
        <f>IF(AR71="","",VLOOKUP(AR71,'【記載例】シフト記号表（勤務時間帯）'!$C$6:$L$47,10,FALSE))</f>
        <v>8</v>
      </c>
      <c r="AS72" s="136" t="str">
        <f>IF(AS71="","",VLOOKUP(AS71,'【記載例】シフト記号表（勤務時間帯）'!$C$6:$L$47,10,FALSE))</f>
        <v/>
      </c>
      <c r="AT72" s="136">
        <f>IF(AT71="","",VLOOKUP(AT71,'【記載例】シフト記号表（勤務時間帯）'!$C$6:$L$47,10,FALSE))</f>
        <v>8</v>
      </c>
      <c r="AU72" s="136">
        <f>IF(AU71="","",VLOOKUP(AU71,'【記載例】シフト記号表（勤務時間帯）'!$C$6:$L$47,10,FALSE))</f>
        <v>8</v>
      </c>
      <c r="AV72" s="136">
        <f>IF(AV71="","",VLOOKUP(AV71,'【記載例】シフト記号表（勤務時間帯）'!$C$6:$L$47,10,FALSE))</f>
        <v>7.9999999999999982</v>
      </c>
      <c r="AW72" s="136" t="str">
        <f>IF(AW71="","",VLOOKUP(AW71,'【記載例】シフト記号表（勤務時間帯）'!$C$6:$L$47,10,FALSE))</f>
        <v/>
      </c>
      <c r="AX72" s="137">
        <f>IF(AX71="","",VLOOKUP(AX71,'【記載例】シフト記号表（勤務時間帯）'!$C$6:$L$47,10,FALSE))</f>
        <v>8</v>
      </c>
      <c r="AY72" s="135" t="str">
        <f>IF(AY71="","",VLOOKUP(AY71,'【記載例】シフト記号表（勤務時間帯）'!$C$6:$L$47,10,FALSE))</f>
        <v/>
      </c>
      <c r="AZ72" s="136" t="str">
        <f>IF(AZ71="","",VLOOKUP(AZ71,'【記載例】シフト記号表（勤務時間帯）'!$C$6:$L$47,10,FALSE))</f>
        <v/>
      </c>
      <c r="BA72" s="136" t="str">
        <f>IF(BA71="","",VLOOKUP(BA71,'【記載例】シフト記号表（勤務時間帯）'!$C$6:$L$47,10,FALSE))</f>
        <v/>
      </c>
      <c r="BB72" s="1391">
        <f>IF($BE$3="４週",SUM(W72:AX72),IF($BE$3="暦月",SUM(W72:BA72),""))</f>
        <v>160</v>
      </c>
      <c r="BC72" s="1392"/>
      <c r="BD72" s="1393">
        <f>IF($BE$3="４週",BB72/4,IF($BE$3="暦月",(BB72/($BE$8/7)),""))</f>
        <v>40</v>
      </c>
      <c r="BE72" s="1392"/>
      <c r="BF72" s="1388"/>
      <c r="BG72" s="1389"/>
      <c r="BH72" s="1389"/>
      <c r="BI72" s="1389"/>
      <c r="BJ72" s="1390"/>
    </row>
    <row r="73" spans="2:62" ht="20.25" customHeight="1" x14ac:dyDescent="0.4">
      <c r="B73" s="1462">
        <f>B71+1</f>
        <v>29</v>
      </c>
      <c r="C73" s="1318" t="s">
        <v>103</v>
      </c>
      <c r="D73" s="1319"/>
      <c r="E73" s="130"/>
      <c r="F73" s="131"/>
      <c r="G73" s="130"/>
      <c r="H73" s="131"/>
      <c r="I73" s="1377" t="s">
        <v>100</v>
      </c>
      <c r="J73" s="1378"/>
      <c r="K73" s="1381" t="s">
        <v>90</v>
      </c>
      <c r="L73" s="1382"/>
      <c r="M73" s="1382"/>
      <c r="N73" s="1319"/>
      <c r="O73" s="1420" t="s">
        <v>168</v>
      </c>
      <c r="P73" s="1421"/>
      <c r="Q73" s="1421"/>
      <c r="R73" s="1421"/>
      <c r="S73" s="1422"/>
      <c r="T73" s="147" t="s">
        <v>18</v>
      </c>
      <c r="V73" s="98"/>
      <c r="W73" s="85" t="s">
        <v>206</v>
      </c>
      <c r="X73" s="86"/>
      <c r="Y73" s="86"/>
      <c r="Z73" s="86" t="s">
        <v>206</v>
      </c>
      <c r="AA73" s="86"/>
      <c r="AB73" s="86" t="s">
        <v>206</v>
      </c>
      <c r="AC73" s="87" t="s">
        <v>206</v>
      </c>
      <c r="AD73" s="85"/>
      <c r="AE73" s="86" t="s">
        <v>206</v>
      </c>
      <c r="AF73" s="86"/>
      <c r="AG73" s="86"/>
      <c r="AH73" s="86" t="s">
        <v>206</v>
      </c>
      <c r="AI73" s="86" t="s">
        <v>205</v>
      </c>
      <c r="AJ73" s="87" t="s">
        <v>205</v>
      </c>
      <c r="AK73" s="85" t="s">
        <v>206</v>
      </c>
      <c r="AL73" s="86"/>
      <c r="AM73" s="86" t="s">
        <v>206</v>
      </c>
      <c r="AN73" s="86"/>
      <c r="AO73" s="86" t="s">
        <v>206</v>
      </c>
      <c r="AP73" s="86"/>
      <c r="AQ73" s="87" t="s">
        <v>205</v>
      </c>
      <c r="AR73" s="85" t="s">
        <v>205</v>
      </c>
      <c r="AS73" s="86" t="s">
        <v>206</v>
      </c>
      <c r="AT73" s="86"/>
      <c r="AU73" s="86" t="s">
        <v>206</v>
      </c>
      <c r="AV73" s="86"/>
      <c r="AW73" s="86" t="s">
        <v>205</v>
      </c>
      <c r="AX73" s="87"/>
      <c r="AY73" s="85"/>
      <c r="AZ73" s="86"/>
      <c r="BA73" s="88"/>
      <c r="BB73" s="1373"/>
      <c r="BC73" s="1374"/>
      <c r="BD73" s="1375"/>
      <c r="BE73" s="1376"/>
      <c r="BF73" s="1385"/>
      <c r="BG73" s="1386"/>
      <c r="BH73" s="1386"/>
      <c r="BI73" s="1386"/>
      <c r="BJ73" s="1387"/>
    </row>
    <row r="74" spans="2:62" ht="20.25" customHeight="1" x14ac:dyDescent="0.4">
      <c r="B74" s="1463"/>
      <c r="C74" s="1453"/>
      <c r="D74" s="1454"/>
      <c r="E74" s="158"/>
      <c r="F74" s="159" t="str">
        <f>C73</f>
        <v>介護職員</v>
      </c>
      <c r="G74" s="158"/>
      <c r="H74" s="159" t="str">
        <f>I73</f>
        <v>C</v>
      </c>
      <c r="I74" s="1455"/>
      <c r="J74" s="1456"/>
      <c r="K74" s="1457"/>
      <c r="L74" s="1458"/>
      <c r="M74" s="1458"/>
      <c r="N74" s="1454"/>
      <c r="O74" s="1420"/>
      <c r="P74" s="1421"/>
      <c r="Q74" s="1421"/>
      <c r="R74" s="1421"/>
      <c r="S74" s="1422"/>
      <c r="T74" s="148" t="s">
        <v>210</v>
      </c>
      <c r="U74" s="99"/>
      <c r="V74" s="149"/>
      <c r="W74" s="135">
        <f>IF(W73="","",VLOOKUP(W73,'【記載例】シフト記号表（勤務時間帯）'!$C$6:$L$47,10,FALSE))</f>
        <v>8</v>
      </c>
      <c r="X74" s="136" t="str">
        <f>IF(X73="","",VLOOKUP(X73,'【記載例】シフト記号表（勤務時間帯）'!$C$6:$L$47,10,FALSE))</f>
        <v/>
      </c>
      <c r="Y74" s="136" t="str">
        <f>IF(Y73="","",VLOOKUP(Y73,'【記載例】シフト記号表（勤務時間帯）'!$C$6:$L$47,10,FALSE))</f>
        <v/>
      </c>
      <c r="Z74" s="136">
        <f>IF(Z73="","",VLOOKUP(Z73,'【記載例】シフト記号表（勤務時間帯）'!$C$6:$L$47,10,FALSE))</f>
        <v>8</v>
      </c>
      <c r="AA74" s="136" t="str">
        <f>IF(AA73="","",VLOOKUP(AA73,'【記載例】シフト記号表（勤務時間帯）'!$C$6:$L$47,10,FALSE))</f>
        <v/>
      </c>
      <c r="AB74" s="136">
        <f>IF(AB73="","",VLOOKUP(AB73,'【記載例】シフト記号表（勤務時間帯）'!$C$6:$L$47,10,FALSE))</f>
        <v>8</v>
      </c>
      <c r="AC74" s="137">
        <f>IF(AC73="","",VLOOKUP(AC73,'【記載例】シフト記号表（勤務時間帯）'!$C$6:$L$47,10,FALSE))</f>
        <v>8</v>
      </c>
      <c r="AD74" s="135" t="str">
        <f>IF(AD73="","",VLOOKUP(AD73,'【記載例】シフト記号表（勤務時間帯）'!$C$6:$L$47,10,FALSE))</f>
        <v/>
      </c>
      <c r="AE74" s="136">
        <f>IF(AE73="","",VLOOKUP(AE73,'【記載例】シフト記号表（勤務時間帯）'!$C$6:$L$47,10,FALSE))</f>
        <v>8</v>
      </c>
      <c r="AF74" s="136" t="str">
        <f>IF(AF73="","",VLOOKUP(AF73,'【記載例】シフト記号表（勤務時間帯）'!$C$6:$L$47,10,FALSE))</f>
        <v/>
      </c>
      <c r="AG74" s="136" t="str">
        <f>IF(AG73="","",VLOOKUP(AG73,'【記載例】シフト記号表（勤務時間帯）'!$C$6:$L$47,10,FALSE))</f>
        <v/>
      </c>
      <c r="AH74" s="136">
        <f>IF(AH73="","",VLOOKUP(AH73,'【記載例】シフト記号表（勤務時間帯）'!$C$6:$L$47,10,FALSE))</f>
        <v>8</v>
      </c>
      <c r="AI74" s="136">
        <f>IF(AI73="","",VLOOKUP(AI73,'【記載例】シフト記号表（勤務時間帯）'!$C$6:$L$47,10,FALSE))</f>
        <v>7.9999999999999982</v>
      </c>
      <c r="AJ74" s="137">
        <f>IF(AJ73="","",VLOOKUP(AJ73,'【記載例】シフト記号表（勤務時間帯）'!$C$6:$L$47,10,FALSE))</f>
        <v>7.9999999999999982</v>
      </c>
      <c r="AK74" s="135">
        <f>IF(AK73="","",VLOOKUP(AK73,'【記載例】シフト記号表（勤務時間帯）'!$C$6:$L$47,10,FALSE))</f>
        <v>8</v>
      </c>
      <c r="AL74" s="136" t="str">
        <f>IF(AL73="","",VLOOKUP(AL73,'【記載例】シフト記号表（勤務時間帯）'!$C$6:$L$47,10,FALSE))</f>
        <v/>
      </c>
      <c r="AM74" s="136">
        <f>IF(AM73="","",VLOOKUP(AM73,'【記載例】シフト記号表（勤務時間帯）'!$C$6:$L$47,10,FALSE))</f>
        <v>8</v>
      </c>
      <c r="AN74" s="136" t="str">
        <f>IF(AN73="","",VLOOKUP(AN73,'【記載例】シフト記号表（勤務時間帯）'!$C$6:$L$47,10,FALSE))</f>
        <v/>
      </c>
      <c r="AO74" s="136">
        <f>IF(AO73="","",VLOOKUP(AO73,'【記載例】シフト記号表（勤務時間帯）'!$C$6:$L$47,10,FALSE))</f>
        <v>8</v>
      </c>
      <c r="AP74" s="136" t="str">
        <f>IF(AP73="","",VLOOKUP(AP73,'【記載例】シフト記号表（勤務時間帯）'!$C$6:$L$47,10,FALSE))</f>
        <v/>
      </c>
      <c r="AQ74" s="137">
        <f>IF(AQ73="","",VLOOKUP(AQ73,'【記載例】シフト記号表（勤務時間帯）'!$C$6:$L$47,10,FALSE))</f>
        <v>7.9999999999999982</v>
      </c>
      <c r="AR74" s="135">
        <f>IF(AR73="","",VLOOKUP(AR73,'【記載例】シフト記号表（勤務時間帯）'!$C$6:$L$47,10,FALSE))</f>
        <v>7.9999999999999982</v>
      </c>
      <c r="AS74" s="136">
        <f>IF(AS73="","",VLOOKUP(AS73,'【記載例】シフト記号表（勤務時間帯）'!$C$6:$L$47,10,FALSE))</f>
        <v>8</v>
      </c>
      <c r="AT74" s="136" t="str">
        <f>IF(AT73="","",VLOOKUP(AT73,'【記載例】シフト記号表（勤務時間帯）'!$C$6:$L$47,10,FALSE))</f>
        <v/>
      </c>
      <c r="AU74" s="136">
        <f>IF(AU73="","",VLOOKUP(AU73,'【記載例】シフト記号表（勤務時間帯）'!$C$6:$L$47,10,FALSE))</f>
        <v>8</v>
      </c>
      <c r="AV74" s="136" t="str">
        <f>IF(AV73="","",VLOOKUP(AV73,'【記載例】シフト記号表（勤務時間帯）'!$C$6:$L$47,10,FALSE))</f>
        <v/>
      </c>
      <c r="AW74" s="136">
        <f>IF(AW73="","",VLOOKUP(AW73,'【記載例】シフト記号表（勤務時間帯）'!$C$6:$L$47,10,FALSE))</f>
        <v>7.9999999999999982</v>
      </c>
      <c r="AX74" s="137" t="str">
        <f>IF(AX73="","",VLOOKUP(AX73,'【記載例】シフト記号表（勤務時間帯）'!$C$6:$L$47,10,FALSE))</f>
        <v/>
      </c>
      <c r="AY74" s="135" t="str">
        <f>IF(AY73="","",VLOOKUP(AY73,'【記載例】シフト記号表（勤務時間帯）'!$C$6:$L$47,10,FALSE))</f>
        <v/>
      </c>
      <c r="AZ74" s="136" t="str">
        <f>IF(AZ73="","",VLOOKUP(AZ73,'【記載例】シフト記号表（勤務時間帯）'!$C$6:$L$47,10,FALSE))</f>
        <v/>
      </c>
      <c r="BA74" s="136" t="str">
        <f>IF(BA73="","",VLOOKUP(BA73,'【記載例】シフト記号表（勤務時間帯）'!$C$6:$L$47,10,FALSE))</f>
        <v/>
      </c>
      <c r="BB74" s="1450">
        <f>IF($BE$3="４週",SUM(W74:AX74),IF($BE$3="暦月",SUM(W74:BA74),""))</f>
        <v>128</v>
      </c>
      <c r="BC74" s="1451"/>
      <c r="BD74" s="1452">
        <f>IF($BE$3="４週",BB74/4,IF($BE$3="暦月",(BB74/($BE$8/7)),""))</f>
        <v>32</v>
      </c>
      <c r="BE74" s="1451"/>
      <c r="BF74" s="1447"/>
      <c r="BG74" s="1448"/>
      <c r="BH74" s="1448"/>
      <c r="BI74" s="1448"/>
      <c r="BJ74" s="1449"/>
    </row>
    <row r="75" spans="2:62" ht="20.25" customHeight="1" x14ac:dyDescent="0.4">
      <c r="B75" s="1462">
        <f>B73+1</f>
        <v>30</v>
      </c>
      <c r="C75" s="1318"/>
      <c r="D75" s="1319"/>
      <c r="E75" s="132"/>
      <c r="F75" s="133"/>
      <c r="G75" s="132"/>
      <c r="H75" s="133"/>
      <c r="I75" s="1377"/>
      <c r="J75" s="1378"/>
      <c r="K75" s="1381"/>
      <c r="L75" s="1382"/>
      <c r="M75" s="1382"/>
      <c r="N75" s="1319"/>
      <c r="O75" s="1420"/>
      <c r="P75" s="1421"/>
      <c r="Q75" s="1421"/>
      <c r="R75" s="1421"/>
      <c r="S75" s="1422"/>
      <c r="T75" s="100" t="s">
        <v>18</v>
      </c>
      <c r="U75" s="101"/>
      <c r="V75" s="102"/>
      <c r="W75" s="85"/>
      <c r="X75" s="86"/>
      <c r="Y75" s="86"/>
      <c r="Z75" s="86"/>
      <c r="AA75" s="86"/>
      <c r="AB75" s="86"/>
      <c r="AC75" s="87"/>
      <c r="AD75" s="85"/>
      <c r="AE75" s="86"/>
      <c r="AF75" s="86"/>
      <c r="AG75" s="86"/>
      <c r="AH75" s="86"/>
      <c r="AI75" s="86"/>
      <c r="AJ75" s="87"/>
      <c r="AK75" s="85"/>
      <c r="AL75" s="86"/>
      <c r="AM75" s="86"/>
      <c r="AN75" s="86"/>
      <c r="AO75" s="86"/>
      <c r="AP75" s="86"/>
      <c r="AQ75" s="87"/>
      <c r="AR75" s="85"/>
      <c r="AS75" s="86"/>
      <c r="AT75" s="86"/>
      <c r="AU75" s="86"/>
      <c r="AV75" s="86"/>
      <c r="AW75" s="86"/>
      <c r="AX75" s="87"/>
      <c r="AY75" s="85"/>
      <c r="AZ75" s="86"/>
      <c r="BA75" s="88"/>
      <c r="BB75" s="1373"/>
      <c r="BC75" s="1374"/>
      <c r="BD75" s="1375"/>
      <c r="BE75" s="1376"/>
      <c r="BF75" s="1385"/>
      <c r="BG75" s="1386"/>
      <c r="BH75" s="1386"/>
      <c r="BI75" s="1386"/>
      <c r="BJ75" s="1387"/>
    </row>
    <row r="76" spans="2:62" ht="20.25" customHeight="1" thickBot="1" x14ac:dyDescent="0.45">
      <c r="B76" s="1464"/>
      <c r="C76" s="1414"/>
      <c r="D76" s="1415"/>
      <c r="E76" s="142"/>
      <c r="F76" s="143">
        <f>C76</f>
        <v>0</v>
      </c>
      <c r="G76" s="142"/>
      <c r="H76" s="143">
        <f>I76</f>
        <v>0</v>
      </c>
      <c r="I76" s="1416"/>
      <c r="J76" s="1417"/>
      <c r="K76" s="1418"/>
      <c r="L76" s="1419"/>
      <c r="M76" s="1419"/>
      <c r="N76" s="1415"/>
      <c r="O76" s="1423"/>
      <c r="P76" s="1424"/>
      <c r="Q76" s="1424"/>
      <c r="R76" s="1424"/>
      <c r="S76" s="1425"/>
      <c r="T76" s="144" t="s">
        <v>210</v>
      </c>
      <c r="U76" s="145"/>
      <c r="V76" s="146"/>
      <c r="W76" s="138" t="str">
        <f>IF(W75="","",VLOOKUP(W75,'【記載例】シフト記号表（勤務時間帯）'!$C$6:$L$47,10,FALSE))</f>
        <v/>
      </c>
      <c r="X76" s="139" t="str">
        <f>IF(X75="","",VLOOKUP(X75,'【記載例】シフト記号表（勤務時間帯）'!$C$6:$L$47,10,FALSE))</f>
        <v/>
      </c>
      <c r="Y76" s="139" t="str">
        <f>IF(Y75="","",VLOOKUP(Y75,'【記載例】シフト記号表（勤務時間帯）'!$C$6:$L$47,10,FALSE))</f>
        <v/>
      </c>
      <c r="Z76" s="139" t="str">
        <f>IF(Z75="","",VLOOKUP(Z75,'【記載例】シフト記号表（勤務時間帯）'!$C$6:$L$47,10,FALSE))</f>
        <v/>
      </c>
      <c r="AA76" s="139" t="str">
        <f>IF(AA75="","",VLOOKUP(AA75,'【記載例】シフト記号表（勤務時間帯）'!$C$6:$L$47,10,FALSE))</f>
        <v/>
      </c>
      <c r="AB76" s="139" t="str">
        <f>IF(AB75="","",VLOOKUP(AB75,'【記載例】シフト記号表（勤務時間帯）'!$C$6:$L$47,10,FALSE))</f>
        <v/>
      </c>
      <c r="AC76" s="140" t="str">
        <f>IF(AC75="","",VLOOKUP(AC75,'【記載例】シフト記号表（勤務時間帯）'!$C$6:$L$47,10,FALSE))</f>
        <v/>
      </c>
      <c r="AD76" s="138" t="str">
        <f>IF(AD75="","",VLOOKUP(AD75,'【記載例】シフト記号表（勤務時間帯）'!$C$6:$L$47,10,FALSE))</f>
        <v/>
      </c>
      <c r="AE76" s="139" t="str">
        <f>IF(AE75="","",VLOOKUP(AE75,'【記載例】シフト記号表（勤務時間帯）'!$C$6:$L$47,10,FALSE))</f>
        <v/>
      </c>
      <c r="AF76" s="139" t="str">
        <f>IF(AF75="","",VLOOKUP(AF75,'【記載例】シフト記号表（勤務時間帯）'!$C$6:$L$47,10,FALSE))</f>
        <v/>
      </c>
      <c r="AG76" s="139" t="str">
        <f>IF(AG75="","",VLOOKUP(AG75,'【記載例】シフト記号表（勤務時間帯）'!$C$6:$L$47,10,FALSE))</f>
        <v/>
      </c>
      <c r="AH76" s="139" t="str">
        <f>IF(AH75="","",VLOOKUP(AH75,'【記載例】シフト記号表（勤務時間帯）'!$C$6:$L$47,10,FALSE))</f>
        <v/>
      </c>
      <c r="AI76" s="139" t="str">
        <f>IF(AI75="","",VLOOKUP(AI75,'【記載例】シフト記号表（勤務時間帯）'!$C$6:$L$47,10,FALSE))</f>
        <v/>
      </c>
      <c r="AJ76" s="140" t="str">
        <f>IF(AJ75="","",VLOOKUP(AJ75,'【記載例】シフト記号表（勤務時間帯）'!$C$6:$L$47,10,FALSE))</f>
        <v/>
      </c>
      <c r="AK76" s="138" t="str">
        <f>IF(AK75="","",VLOOKUP(AK75,'【記載例】シフト記号表（勤務時間帯）'!$C$6:$L$47,10,FALSE))</f>
        <v/>
      </c>
      <c r="AL76" s="139" t="str">
        <f>IF(AL75="","",VLOOKUP(AL75,'【記載例】シフト記号表（勤務時間帯）'!$C$6:$L$47,10,FALSE))</f>
        <v/>
      </c>
      <c r="AM76" s="139" t="str">
        <f>IF(AM75="","",VLOOKUP(AM75,'【記載例】シフト記号表（勤務時間帯）'!$C$6:$L$47,10,FALSE))</f>
        <v/>
      </c>
      <c r="AN76" s="139" t="str">
        <f>IF(AN75="","",VLOOKUP(AN75,'【記載例】シフト記号表（勤務時間帯）'!$C$6:$L$47,10,FALSE))</f>
        <v/>
      </c>
      <c r="AO76" s="139" t="str">
        <f>IF(AO75="","",VLOOKUP(AO75,'【記載例】シフト記号表（勤務時間帯）'!$C$6:$L$47,10,FALSE))</f>
        <v/>
      </c>
      <c r="AP76" s="139" t="str">
        <f>IF(AP75="","",VLOOKUP(AP75,'【記載例】シフト記号表（勤務時間帯）'!$C$6:$L$47,10,FALSE))</f>
        <v/>
      </c>
      <c r="AQ76" s="140" t="str">
        <f>IF(AQ75="","",VLOOKUP(AQ75,'【記載例】シフト記号表（勤務時間帯）'!$C$6:$L$47,10,FALSE))</f>
        <v/>
      </c>
      <c r="AR76" s="138" t="str">
        <f>IF(AR75="","",VLOOKUP(AR75,'【記載例】シフト記号表（勤務時間帯）'!$C$6:$L$47,10,FALSE))</f>
        <v/>
      </c>
      <c r="AS76" s="139" t="str">
        <f>IF(AS75="","",VLOOKUP(AS75,'【記載例】シフト記号表（勤務時間帯）'!$C$6:$L$47,10,FALSE))</f>
        <v/>
      </c>
      <c r="AT76" s="139" t="str">
        <f>IF(AT75="","",VLOOKUP(AT75,'【記載例】シフト記号表（勤務時間帯）'!$C$6:$L$47,10,FALSE))</f>
        <v/>
      </c>
      <c r="AU76" s="139" t="str">
        <f>IF(AU75="","",VLOOKUP(AU75,'【記載例】シフト記号表（勤務時間帯）'!$C$6:$L$47,10,FALSE))</f>
        <v/>
      </c>
      <c r="AV76" s="139" t="str">
        <f>IF(AV75="","",VLOOKUP(AV75,'【記載例】シフト記号表（勤務時間帯）'!$C$6:$L$47,10,FALSE))</f>
        <v/>
      </c>
      <c r="AW76" s="139" t="str">
        <f>IF(AW75="","",VLOOKUP(AW75,'【記載例】シフト記号表（勤務時間帯）'!$C$6:$L$47,10,FALSE))</f>
        <v/>
      </c>
      <c r="AX76" s="140" t="str">
        <f>IF(AX75="","",VLOOKUP(AX75,'【記載例】シフト記号表（勤務時間帯）'!$C$6:$L$47,10,FALSE))</f>
        <v/>
      </c>
      <c r="AY76" s="138" t="str">
        <f>IF(AY75="","",VLOOKUP(AY75,'【記載例】シフト記号表（勤務時間帯）'!$C$6:$L$47,10,FALSE))</f>
        <v/>
      </c>
      <c r="AZ76" s="139" t="str">
        <f>IF(AZ75="","",VLOOKUP(AZ75,'【記載例】シフト記号表（勤務時間帯）'!$C$6:$L$47,10,FALSE))</f>
        <v/>
      </c>
      <c r="BA76" s="141" t="str">
        <f>IF(BA75="","",VLOOKUP(BA75,'【記載例】シフト記号表（勤務時間帯）'!$C$6:$L$47,10,FALSE))</f>
        <v/>
      </c>
      <c r="BB76" s="1408">
        <f>IF($BE$3="４週",SUM(W76:AX76),IF($BE$3="暦月",SUM(W76:BA76),""))</f>
        <v>0</v>
      </c>
      <c r="BC76" s="1409"/>
      <c r="BD76" s="1410">
        <f>IF($BE$3="４週",BB76/4,IF($BE$3="暦月",(BB76/($BE$8/7)),""))</f>
        <v>0</v>
      </c>
      <c r="BE76" s="1409"/>
      <c r="BF76" s="1405"/>
      <c r="BG76" s="1406"/>
      <c r="BH76" s="1406"/>
      <c r="BI76" s="1406"/>
      <c r="BJ76" s="1407"/>
    </row>
    <row r="77" spans="2:62" ht="20.25" customHeight="1" x14ac:dyDescent="0.4">
      <c r="B77" s="35"/>
      <c r="C77" s="51"/>
      <c r="D77" s="51"/>
      <c r="E77" s="51"/>
      <c r="F77" s="51"/>
      <c r="G77" s="51"/>
      <c r="H77" s="51"/>
      <c r="I77" s="52"/>
      <c r="J77" s="52"/>
      <c r="K77" s="51"/>
      <c r="L77" s="51"/>
      <c r="M77" s="51"/>
      <c r="N77" s="51"/>
      <c r="O77" s="53"/>
      <c r="P77" s="53"/>
      <c r="Q77" s="53"/>
      <c r="R77" s="54"/>
      <c r="S77" s="54"/>
      <c r="T77" s="54"/>
      <c r="U77" s="55"/>
      <c r="V77" s="56"/>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8"/>
      <c r="BE77" s="58"/>
      <c r="BF77" s="53"/>
      <c r="BG77" s="53"/>
      <c r="BH77" s="53"/>
      <c r="BI77" s="53"/>
      <c r="BJ77" s="53"/>
    </row>
    <row r="78" spans="2:62" ht="20.25" customHeight="1" x14ac:dyDescent="0.4">
      <c r="B78" s="35"/>
      <c r="C78" s="51"/>
      <c r="D78" s="51"/>
      <c r="E78" s="51"/>
      <c r="F78" s="51"/>
      <c r="G78" s="51"/>
      <c r="H78" s="51"/>
      <c r="I78" s="103"/>
      <c r="J78" s="2" t="s">
        <v>230</v>
      </c>
      <c r="K78" s="2"/>
      <c r="L78" s="2"/>
      <c r="M78" s="2"/>
      <c r="N78" s="2"/>
      <c r="O78" s="2"/>
      <c r="P78" s="2"/>
      <c r="Q78" s="2"/>
      <c r="R78" s="2"/>
      <c r="S78" s="2"/>
      <c r="T78" s="28"/>
      <c r="U78" s="2"/>
      <c r="V78" s="2"/>
      <c r="W78" s="2"/>
      <c r="X78" s="2"/>
      <c r="Y78" s="2"/>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5"/>
      <c r="BE78" s="58"/>
      <c r="BF78" s="53"/>
      <c r="BG78" s="53"/>
      <c r="BH78" s="53"/>
      <c r="BI78" s="53"/>
      <c r="BJ78" s="53"/>
    </row>
    <row r="79" spans="2:62" ht="20.25" customHeight="1" x14ac:dyDescent="0.4">
      <c r="B79" s="35"/>
      <c r="C79" s="51"/>
      <c r="D79" s="51"/>
      <c r="E79" s="51"/>
      <c r="F79" s="51"/>
      <c r="G79" s="51"/>
      <c r="H79" s="51"/>
      <c r="I79" s="103"/>
      <c r="J79" s="2"/>
      <c r="K79" s="2" t="s">
        <v>125</v>
      </c>
      <c r="L79" s="2"/>
      <c r="M79" s="2"/>
      <c r="N79" s="2"/>
      <c r="O79" s="2"/>
      <c r="P79" s="2"/>
      <c r="Q79" s="2"/>
      <c r="R79" s="2"/>
      <c r="S79" s="2"/>
      <c r="T79" s="28"/>
      <c r="U79" s="2"/>
      <c r="V79" s="2"/>
      <c r="W79" s="2"/>
      <c r="X79" s="2"/>
      <c r="Y79" s="2"/>
      <c r="Z79" s="104"/>
      <c r="AA79" s="2" t="s">
        <v>136</v>
      </c>
      <c r="AB79" s="2"/>
      <c r="AC79" s="2"/>
      <c r="AD79" s="2"/>
      <c r="AE79" s="2"/>
      <c r="AF79" s="2"/>
      <c r="AG79" s="2"/>
      <c r="AH79" s="2"/>
      <c r="AI79" s="2"/>
      <c r="AJ79" s="28"/>
      <c r="AK79" s="2"/>
      <c r="AL79" s="2"/>
      <c r="AM79" s="2"/>
      <c r="AN79" s="2"/>
      <c r="AO79" s="104"/>
      <c r="AP79" s="104"/>
      <c r="AQ79" s="2" t="s">
        <v>137</v>
      </c>
      <c r="AR79" s="104"/>
      <c r="AS79" s="104"/>
      <c r="AT79" s="104"/>
      <c r="AU79" s="104"/>
      <c r="AV79" s="104"/>
      <c r="AW79" s="104"/>
      <c r="AX79" s="104"/>
      <c r="AY79" s="104"/>
      <c r="AZ79" s="104"/>
      <c r="BA79" s="104"/>
      <c r="BB79" s="104"/>
      <c r="BC79" s="104"/>
      <c r="BD79" s="105"/>
      <c r="BE79" s="58"/>
      <c r="BF79" s="1461"/>
      <c r="BG79" s="1461"/>
      <c r="BH79" s="1461"/>
      <c r="BI79" s="1461"/>
      <c r="BJ79" s="53"/>
    </row>
    <row r="80" spans="2:62" ht="20.25" customHeight="1" x14ac:dyDescent="0.4">
      <c r="B80" s="35"/>
      <c r="C80" s="51"/>
      <c r="D80" s="51"/>
      <c r="E80" s="51"/>
      <c r="F80" s="51"/>
      <c r="G80" s="51"/>
      <c r="H80" s="51"/>
      <c r="I80" s="103"/>
      <c r="J80" s="2"/>
      <c r="K80" s="1412" t="s">
        <v>117</v>
      </c>
      <c r="L80" s="1412"/>
      <c r="M80" s="1412" t="s">
        <v>118</v>
      </c>
      <c r="N80" s="1412"/>
      <c r="O80" s="1412"/>
      <c r="P80" s="1412"/>
      <c r="Q80" s="2"/>
      <c r="R80" s="1411" t="s">
        <v>119</v>
      </c>
      <c r="S80" s="1411"/>
      <c r="T80" s="1411"/>
      <c r="U80" s="1411"/>
      <c r="V80" s="2"/>
      <c r="W80" s="106" t="s">
        <v>120</v>
      </c>
      <c r="X80" s="106"/>
      <c r="Y80" s="2"/>
      <c r="Z80" s="104"/>
      <c r="AA80" s="1412" t="s">
        <v>117</v>
      </c>
      <c r="AB80" s="1412"/>
      <c r="AC80" s="1412" t="s">
        <v>118</v>
      </c>
      <c r="AD80" s="1412"/>
      <c r="AE80" s="1412"/>
      <c r="AF80" s="1412"/>
      <c r="AG80" s="2"/>
      <c r="AH80" s="1411" t="s">
        <v>119</v>
      </c>
      <c r="AI80" s="1411"/>
      <c r="AJ80" s="1411"/>
      <c r="AK80" s="1411"/>
      <c r="AL80" s="2"/>
      <c r="AM80" s="106" t="s">
        <v>120</v>
      </c>
      <c r="AN80" s="106"/>
      <c r="AO80" s="104"/>
      <c r="AP80" s="104"/>
      <c r="AQ80" s="104"/>
      <c r="AR80" s="104"/>
      <c r="AS80" s="104"/>
      <c r="AT80" s="104"/>
      <c r="AU80" s="104"/>
      <c r="AV80" s="104"/>
      <c r="AW80" s="104"/>
      <c r="AX80" s="104"/>
      <c r="AY80" s="104"/>
      <c r="AZ80" s="104"/>
      <c r="BA80" s="104"/>
      <c r="BB80" s="104"/>
      <c r="BC80" s="104"/>
      <c r="BD80" s="105"/>
      <c r="BE80" s="58"/>
      <c r="BF80" s="1460"/>
      <c r="BG80" s="1460"/>
      <c r="BH80" s="1460"/>
      <c r="BI80" s="1460"/>
      <c r="BJ80" s="53"/>
    </row>
    <row r="81" spans="2:62" ht="20.25" customHeight="1" x14ac:dyDescent="0.4">
      <c r="B81" s="35"/>
      <c r="C81" s="51"/>
      <c r="D81" s="51"/>
      <c r="E81" s="51"/>
      <c r="F81" s="51"/>
      <c r="G81" s="51"/>
      <c r="H81" s="51"/>
      <c r="I81" s="103"/>
      <c r="J81" s="2"/>
      <c r="K81" s="1413"/>
      <c r="L81" s="1413"/>
      <c r="M81" s="1413" t="s">
        <v>121</v>
      </c>
      <c r="N81" s="1413"/>
      <c r="O81" s="1413" t="s">
        <v>122</v>
      </c>
      <c r="P81" s="1413"/>
      <c r="Q81" s="2"/>
      <c r="R81" s="1413" t="s">
        <v>121</v>
      </c>
      <c r="S81" s="1413"/>
      <c r="T81" s="1413" t="s">
        <v>122</v>
      </c>
      <c r="U81" s="1413"/>
      <c r="V81" s="2"/>
      <c r="W81" s="106" t="s">
        <v>123</v>
      </c>
      <c r="X81" s="106"/>
      <c r="Y81" s="2"/>
      <c r="Z81" s="104"/>
      <c r="AA81" s="1413"/>
      <c r="AB81" s="1413"/>
      <c r="AC81" s="1413" t="s">
        <v>121</v>
      </c>
      <c r="AD81" s="1413"/>
      <c r="AE81" s="1413" t="s">
        <v>122</v>
      </c>
      <c r="AF81" s="1413"/>
      <c r="AG81" s="2"/>
      <c r="AH81" s="1413" t="s">
        <v>121</v>
      </c>
      <c r="AI81" s="1413"/>
      <c r="AJ81" s="1413" t="s">
        <v>122</v>
      </c>
      <c r="AK81" s="1413"/>
      <c r="AL81" s="2"/>
      <c r="AM81" s="106" t="s">
        <v>123</v>
      </c>
      <c r="AN81" s="106"/>
      <c r="AO81" s="104"/>
      <c r="AP81" s="104"/>
      <c r="AQ81" s="106" t="s">
        <v>139</v>
      </c>
      <c r="AR81" s="106"/>
      <c r="AS81" s="106"/>
      <c r="AT81" s="106"/>
      <c r="AU81" s="2"/>
      <c r="AV81" s="106" t="s">
        <v>140</v>
      </c>
      <c r="AW81" s="106"/>
      <c r="AX81" s="106"/>
      <c r="AY81" s="106"/>
      <c r="AZ81" s="2"/>
      <c r="BA81" s="1413" t="s">
        <v>124</v>
      </c>
      <c r="BB81" s="1413"/>
      <c r="BC81" s="1413"/>
      <c r="BD81" s="1413"/>
      <c r="BE81" s="58"/>
      <c r="BF81" s="1459"/>
      <c r="BG81" s="1459"/>
      <c r="BH81" s="1459"/>
      <c r="BI81" s="1459"/>
      <c r="BJ81" s="53"/>
    </row>
    <row r="82" spans="2:62" ht="20.25" customHeight="1" x14ac:dyDescent="0.4">
      <c r="B82" s="35"/>
      <c r="C82" s="51"/>
      <c r="D82" s="51"/>
      <c r="E82" s="51"/>
      <c r="F82" s="51"/>
      <c r="G82" s="51"/>
      <c r="H82" s="51"/>
      <c r="I82" s="103"/>
      <c r="J82" s="2"/>
      <c r="K82" s="1430" t="s">
        <v>6</v>
      </c>
      <c r="L82" s="1430"/>
      <c r="M82" s="1432">
        <f>SUMIFS($BB$17:$BB$76,$F$17:$F$76,"看護職員",$H$17:$H$76,"A")</f>
        <v>480</v>
      </c>
      <c r="N82" s="1432"/>
      <c r="O82" s="1433">
        <f>SUMIFS($BD$17:$BD$76,$F$17:$F$76,"看護職員",$H$17:$H$76,"A")</f>
        <v>120</v>
      </c>
      <c r="P82" s="1433"/>
      <c r="Q82" s="113"/>
      <c r="R82" s="1426">
        <v>0</v>
      </c>
      <c r="S82" s="1426"/>
      <c r="T82" s="1426">
        <v>0</v>
      </c>
      <c r="U82" s="1426"/>
      <c r="V82" s="113"/>
      <c r="W82" s="1427">
        <v>3</v>
      </c>
      <c r="X82" s="1428"/>
      <c r="Y82" s="2"/>
      <c r="Z82" s="104"/>
      <c r="AA82" s="1430" t="s">
        <v>6</v>
      </c>
      <c r="AB82" s="1430"/>
      <c r="AC82" s="1432">
        <f>SUMIFS($BB$17:$BB$76,$F$17:$F$76,"介護職員",$H$17:$H$76,"A")</f>
        <v>2720</v>
      </c>
      <c r="AD82" s="1432"/>
      <c r="AE82" s="1433">
        <f>SUMIFS($BD$17:$BD$76,$F$17:$F$76,"介護職員",$H$17:$H$76,"A")</f>
        <v>680</v>
      </c>
      <c r="AF82" s="1433"/>
      <c r="AG82" s="113"/>
      <c r="AH82" s="1426">
        <v>0</v>
      </c>
      <c r="AI82" s="1426"/>
      <c r="AJ82" s="1426">
        <v>0</v>
      </c>
      <c r="AK82" s="1426"/>
      <c r="AL82" s="113"/>
      <c r="AM82" s="1427">
        <v>17</v>
      </c>
      <c r="AN82" s="1428"/>
      <c r="AO82" s="104"/>
      <c r="AP82" s="104"/>
      <c r="AQ82" s="1429">
        <f>U96</f>
        <v>3.5</v>
      </c>
      <c r="AR82" s="1430"/>
      <c r="AS82" s="1430"/>
      <c r="AT82" s="1430"/>
      <c r="AU82" s="107" t="s">
        <v>138</v>
      </c>
      <c r="AV82" s="1429">
        <f>AK96</f>
        <v>20.2</v>
      </c>
      <c r="AW82" s="1430"/>
      <c r="AX82" s="1430"/>
      <c r="AY82" s="1430"/>
      <c r="AZ82" s="107" t="s">
        <v>132</v>
      </c>
      <c r="BA82" s="1431">
        <f>ROUNDDOWN(AQ82+AV82,1)</f>
        <v>23.7</v>
      </c>
      <c r="BB82" s="1431"/>
      <c r="BC82" s="1431"/>
      <c r="BD82" s="1431"/>
      <c r="BE82" s="58"/>
      <c r="BF82" s="61"/>
      <c r="BG82" s="61"/>
      <c r="BH82" s="61"/>
      <c r="BI82" s="61"/>
      <c r="BJ82" s="53"/>
    </row>
    <row r="83" spans="2:62" ht="20.25" customHeight="1" x14ac:dyDescent="0.4">
      <c r="B83" s="35"/>
      <c r="C83" s="51"/>
      <c r="D83" s="51"/>
      <c r="E83" s="51"/>
      <c r="F83" s="51"/>
      <c r="G83" s="51"/>
      <c r="H83" s="51"/>
      <c r="I83" s="103"/>
      <c r="J83" s="2"/>
      <c r="K83" s="1430" t="s">
        <v>7</v>
      </c>
      <c r="L83" s="1430"/>
      <c r="M83" s="1432">
        <f>SUMIFS($BB$17:$BB$76,$F$17:$F$76,"看護職員",$H$17:$H$76,"B")</f>
        <v>79.999999999999986</v>
      </c>
      <c r="N83" s="1432"/>
      <c r="O83" s="1433">
        <f>SUMIFS($BD$17:$BD$76,$F$17:$F$76,"看護職員",$H$17:$H$76,"B")</f>
        <v>19.999999999999996</v>
      </c>
      <c r="P83" s="1433"/>
      <c r="Q83" s="113"/>
      <c r="R83" s="1426">
        <v>80</v>
      </c>
      <c r="S83" s="1426"/>
      <c r="T83" s="1426">
        <v>20</v>
      </c>
      <c r="U83" s="1426"/>
      <c r="V83" s="113"/>
      <c r="W83" s="1427">
        <v>0</v>
      </c>
      <c r="X83" s="1428"/>
      <c r="Y83" s="2"/>
      <c r="Z83" s="104"/>
      <c r="AA83" s="1430" t="s">
        <v>7</v>
      </c>
      <c r="AB83" s="1430"/>
      <c r="AC83" s="1432">
        <f>SUMIFS($BB$17:$BB$76,$F$17:$F$76,"介護職員",$H$17:$H$76,"B")</f>
        <v>0</v>
      </c>
      <c r="AD83" s="1432"/>
      <c r="AE83" s="1433">
        <f>SUMIFS($BD$17:$BD$76,$F$17:$F$76,"介護職員",$H$17:$H$76,"B")</f>
        <v>0</v>
      </c>
      <c r="AF83" s="1433"/>
      <c r="AG83" s="113"/>
      <c r="AH83" s="1426">
        <v>0</v>
      </c>
      <c r="AI83" s="1426"/>
      <c r="AJ83" s="1426">
        <v>0</v>
      </c>
      <c r="AK83" s="1426"/>
      <c r="AL83" s="113"/>
      <c r="AM83" s="1427">
        <v>0</v>
      </c>
      <c r="AN83" s="1428"/>
      <c r="AO83" s="104"/>
      <c r="AP83" s="104"/>
      <c r="AQ83" s="104"/>
      <c r="AR83" s="104"/>
      <c r="AS83" s="104"/>
      <c r="AT83" s="104"/>
      <c r="AU83" s="104"/>
      <c r="AV83" s="104"/>
      <c r="AW83" s="104"/>
      <c r="AX83" s="104"/>
      <c r="AY83" s="104"/>
      <c r="AZ83" s="104"/>
      <c r="BA83" s="104"/>
      <c r="BB83" s="104"/>
      <c r="BC83" s="104"/>
      <c r="BD83" s="105"/>
      <c r="BE83" s="58"/>
      <c r="BF83" s="53"/>
      <c r="BG83" s="53"/>
      <c r="BH83" s="53"/>
      <c r="BI83" s="53"/>
      <c r="BJ83" s="53"/>
    </row>
    <row r="84" spans="2:62" ht="20.25" customHeight="1" x14ac:dyDescent="0.4">
      <c r="B84" s="35"/>
      <c r="C84" s="51"/>
      <c r="D84" s="51"/>
      <c r="E84" s="51"/>
      <c r="F84" s="51"/>
      <c r="G84" s="51"/>
      <c r="H84" s="51"/>
      <c r="I84" s="103"/>
      <c r="J84" s="2"/>
      <c r="K84" s="1430" t="s">
        <v>8</v>
      </c>
      <c r="L84" s="1430"/>
      <c r="M84" s="1432">
        <f>SUMIFS($BB$17:$BB$76,$F$17:$F$76,"看護職員",$H$17:$H$76,"C")</f>
        <v>0</v>
      </c>
      <c r="N84" s="1432"/>
      <c r="O84" s="1433">
        <f>SUMIFS($BD$17:$BD$76,$F$17:$F$76,"看護職員",$H$17:$H$76,"C")</f>
        <v>0</v>
      </c>
      <c r="P84" s="1433"/>
      <c r="Q84" s="113"/>
      <c r="R84" s="1426">
        <v>0</v>
      </c>
      <c r="S84" s="1426"/>
      <c r="T84" s="1434">
        <v>0</v>
      </c>
      <c r="U84" s="1434"/>
      <c r="V84" s="113"/>
      <c r="W84" s="1435" t="s">
        <v>36</v>
      </c>
      <c r="X84" s="1436"/>
      <c r="Y84" s="2"/>
      <c r="Z84" s="104"/>
      <c r="AA84" s="1430" t="s">
        <v>8</v>
      </c>
      <c r="AB84" s="1430"/>
      <c r="AC84" s="1432">
        <f>SUMIFS($BB$17:$BB$76,$F$17:$F$76,"介護職員",$H$17:$H$76,"C")</f>
        <v>512</v>
      </c>
      <c r="AD84" s="1432"/>
      <c r="AE84" s="1433">
        <f>SUMIFS($BD$17:$BD$76,$F$17:$F$76,"介護職員",$H$17:$H$76,"C")</f>
        <v>128</v>
      </c>
      <c r="AF84" s="1433"/>
      <c r="AG84" s="113"/>
      <c r="AH84" s="1426">
        <v>512</v>
      </c>
      <c r="AI84" s="1426"/>
      <c r="AJ84" s="1434">
        <v>128</v>
      </c>
      <c r="AK84" s="1434"/>
      <c r="AL84" s="113"/>
      <c r="AM84" s="1435" t="s">
        <v>36</v>
      </c>
      <c r="AN84" s="1436"/>
      <c r="AO84" s="104"/>
      <c r="AP84" s="104"/>
      <c r="AQ84" s="104"/>
      <c r="AR84" s="104"/>
      <c r="AS84" s="104"/>
      <c r="AT84" s="104"/>
      <c r="AU84" s="104"/>
      <c r="AV84" s="104"/>
      <c r="AW84" s="104"/>
      <c r="AX84" s="104"/>
      <c r="AY84" s="104"/>
      <c r="AZ84" s="104"/>
      <c r="BA84" s="104"/>
      <c r="BB84" s="104"/>
      <c r="BC84" s="104"/>
      <c r="BD84" s="105"/>
      <c r="BE84" s="58"/>
      <c r="BF84" s="53"/>
      <c r="BG84" s="53"/>
      <c r="BH84" s="53"/>
      <c r="BI84" s="53"/>
      <c r="BJ84" s="53"/>
    </row>
    <row r="85" spans="2:62" ht="20.25" customHeight="1" x14ac:dyDescent="0.4">
      <c r="B85" s="35"/>
      <c r="C85" s="51"/>
      <c r="D85" s="51"/>
      <c r="E85" s="51"/>
      <c r="F85" s="51"/>
      <c r="G85" s="51"/>
      <c r="H85" s="51"/>
      <c r="I85" s="103"/>
      <c r="J85" s="2"/>
      <c r="K85" s="1430" t="s">
        <v>9</v>
      </c>
      <c r="L85" s="1430"/>
      <c r="M85" s="1432">
        <f>SUMIFS($BB$17:$BB$76,$F$17:$F$76,"看護職員",$H$17:$H$76,"D")</f>
        <v>0</v>
      </c>
      <c r="N85" s="1432"/>
      <c r="O85" s="1433">
        <f>SUMIFS($BD$17:$BD$76,$F$17:$F$76,"看護職員",$H$17:$H$76,"D")</f>
        <v>0</v>
      </c>
      <c r="P85" s="1433"/>
      <c r="Q85" s="113"/>
      <c r="R85" s="1426">
        <v>0</v>
      </c>
      <c r="S85" s="1426"/>
      <c r="T85" s="1434">
        <v>0</v>
      </c>
      <c r="U85" s="1434"/>
      <c r="V85" s="113"/>
      <c r="W85" s="1435" t="s">
        <v>36</v>
      </c>
      <c r="X85" s="1436"/>
      <c r="Y85" s="2"/>
      <c r="Z85" s="104"/>
      <c r="AA85" s="1430" t="s">
        <v>9</v>
      </c>
      <c r="AB85" s="1430"/>
      <c r="AC85" s="1432">
        <f>SUMIFS($BB$17:$BB$76,$F$17:$F$76,"介護職員",$H$17:$H$76,"D")</f>
        <v>0</v>
      </c>
      <c r="AD85" s="1432"/>
      <c r="AE85" s="1433">
        <f>SUMIFS($BD$17:$BD$76,$F$17:$F$76,"介護職員",$H$17:$H$76,"D")</f>
        <v>0</v>
      </c>
      <c r="AF85" s="1433"/>
      <c r="AG85" s="113"/>
      <c r="AH85" s="1426">
        <v>0</v>
      </c>
      <c r="AI85" s="1426"/>
      <c r="AJ85" s="1434">
        <v>0</v>
      </c>
      <c r="AK85" s="1434"/>
      <c r="AL85" s="113"/>
      <c r="AM85" s="1435" t="s">
        <v>36</v>
      </c>
      <c r="AN85" s="1436"/>
      <c r="AO85" s="104"/>
      <c r="AP85" s="104"/>
      <c r="AQ85" s="2" t="s">
        <v>141</v>
      </c>
      <c r="AR85" s="2"/>
      <c r="AS85" s="2"/>
      <c r="AT85" s="2"/>
      <c r="AU85" s="2"/>
      <c r="AV85" s="2"/>
      <c r="AW85" s="104"/>
      <c r="AX85" s="104"/>
      <c r="AY85" s="104"/>
      <c r="AZ85" s="104"/>
      <c r="BA85" s="104"/>
      <c r="BB85" s="104"/>
      <c r="BC85" s="104"/>
      <c r="BD85" s="105"/>
      <c r="BE85" s="58"/>
      <c r="BF85" s="53"/>
      <c r="BG85" s="53"/>
      <c r="BH85" s="53"/>
      <c r="BI85" s="53"/>
      <c r="BJ85" s="53"/>
    </row>
    <row r="86" spans="2:62" ht="20.25" customHeight="1" x14ac:dyDescent="0.4">
      <c r="B86" s="35"/>
      <c r="C86" s="51"/>
      <c r="D86" s="51"/>
      <c r="E86" s="51"/>
      <c r="F86" s="51"/>
      <c r="G86" s="51"/>
      <c r="H86" s="51"/>
      <c r="I86" s="103"/>
      <c r="J86" s="2"/>
      <c r="K86" s="1430" t="s">
        <v>124</v>
      </c>
      <c r="L86" s="1430"/>
      <c r="M86" s="1432">
        <f>SUM(M82:N85)</f>
        <v>560</v>
      </c>
      <c r="N86" s="1432"/>
      <c r="O86" s="1433">
        <f>SUM(O82:P85)</f>
        <v>140</v>
      </c>
      <c r="P86" s="1433"/>
      <c r="Q86" s="113"/>
      <c r="R86" s="1432">
        <f>SUM(R82:S85)</f>
        <v>80</v>
      </c>
      <c r="S86" s="1432"/>
      <c r="T86" s="1433">
        <f>SUM(T82:U85)</f>
        <v>20</v>
      </c>
      <c r="U86" s="1433"/>
      <c r="V86" s="113"/>
      <c r="W86" s="1441">
        <f>SUM(W82:X83)</f>
        <v>3</v>
      </c>
      <c r="X86" s="1442"/>
      <c r="Y86" s="2"/>
      <c r="Z86" s="104"/>
      <c r="AA86" s="1430" t="s">
        <v>124</v>
      </c>
      <c r="AB86" s="1430"/>
      <c r="AC86" s="1432">
        <f>SUM(AC82:AD85)</f>
        <v>3232</v>
      </c>
      <c r="AD86" s="1432"/>
      <c r="AE86" s="1433">
        <f>SUM(AE82:AF85)</f>
        <v>808</v>
      </c>
      <c r="AF86" s="1433"/>
      <c r="AG86" s="113"/>
      <c r="AH86" s="1432">
        <f>SUM(AH82:AI85)</f>
        <v>512</v>
      </c>
      <c r="AI86" s="1432"/>
      <c r="AJ86" s="1433">
        <f>SUM(AJ82:AK85)</f>
        <v>128</v>
      </c>
      <c r="AK86" s="1433"/>
      <c r="AL86" s="113"/>
      <c r="AM86" s="1441">
        <f>SUM(AM82:AN83)</f>
        <v>17</v>
      </c>
      <c r="AN86" s="1442"/>
      <c r="AO86" s="104"/>
      <c r="AP86" s="104"/>
      <c r="AQ86" s="1430" t="s">
        <v>4</v>
      </c>
      <c r="AR86" s="1430"/>
      <c r="AS86" s="1430" t="s">
        <v>5</v>
      </c>
      <c r="AT86" s="1430"/>
      <c r="AU86" s="1430"/>
      <c r="AV86" s="1430"/>
      <c r="AW86" s="104"/>
      <c r="AX86" s="104"/>
      <c r="AY86" s="104"/>
      <c r="AZ86" s="104"/>
      <c r="BA86" s="104"/>
      <c r="BB86" s="104"/>
      <c r="BC86" s="104"/>
      <c r="BD86" s="105"/>
      <c r="BE86" s="58"/>
      <c r="BF86" s="53"/>
      <c r="BG86" s="53"/>
      <c r="BH86" s="53"/>
      <c r="BI86" s="53"/>
      <c r="BJ86" s="53"/>
    </row>
    <row r="87" spans="2:62" ht="20.25" customHeight="1" x14ac:dyDescent="0.4">
      <c r="B87" s="35"/>
      <c r="C87" s="51"/>
      <c r="D87" s="51"/>
      <c r="E87" s="51"/>
      <c r="F87" s="51"/>
      <c r="G87" s="51"/>
      <c r="H87" s="51"/>
      <c r="I87" s="103"/>
      <c r="J87" s="103"/>
      <c r="K87" s="108"/>
      <c r="L87" s="108"/>
      <c r="M87" s="108"/>
      <c r="N87" s="108"/>
      <c r="O87" s="109"/>
      <c r="P87" s="109"/>
      <c r="Q87" s="109"/>
      <c r="R87" s="110"/>
      <c r="S87" s="110"/>
      <c r="T87" s="110"/>
      <c r="U87" s="110"/>
      <c r="V87" s="111"/>
      <c r="W87" s="104"/>
      <c r="X87" s="104"/>
      <c r="Y87" s="104"/>
      <c r="Z87" s="104"/>
      <c r="AA87" s="108"/>
      <c r="AB87" s="108"/>
      <c r="AC87" s="108"/>
      <c r="AD87" s="108"/>
      <c r="AE87" s="109"/>
      <c r="AF87" s="109"/>
      <c r="AG87" s="109"/>
      <c r="AH87" s="110"/>
      <c r="AI87" s="110"/>
      <c r="AJ87" s="110"/>
      <c r="AK87" s="110"/>
      <c r="AL87" s="111"/>
      <c r="AM87" s="104"/>
      <c r="AN87" s="104"/>
      <c r="AO87" s="104"/>
      <c r="AP87" s="104"/>
      <c r="AQ87" s="1430" t="s">
        <v>6</v>
      </c>
      <c r="AR87" s="1430"/>
      <c r="AS87" s="1430" t="s">
        <v>94</v>
      </c>
      <c r="AT87" s="1430"/>
      <c r="AU87" s="1430"/>
      <c r="AV87" s="1430"/>
      <c r="AW87" s="104"/>
      <c r="AX87" s="104"/>
      <c r="AY87" s="104"/>
      <c r="AZ87" s="104"/>
      <c r="BA87" s="104"/>
      <c r="BB87" s="104"/>
      <c r="BC87" s="104"/>
      <c r="BD87" s="105"/>
      <c r="BE87" s="58"/>
      <c r="BF87" s="53"/>
      <c r="BG87" s="53"/>
      <c r="BH87" s="53"/>
      <c r="BI87" s="53"/>
      <c r="BJ87" s="53"/>
    </row>
    <row r="88" spans="2:62" ht="20.25" customHeight="1" x14ac:dyDescent="0.4">
      <c r="B88" s="35"/>
      <c r="C88" s="51"/>
      <c r="D88" s="51"/>
      <c r="E88" s="51"/>
      <c r="F88" s="51"/>
      <c r="G88" s="51"/>
      <c r="H88" s="51"/>
      <c r="I88" s="103"/>
      <c r="J88" s="103"/>
      <c r="K88" s="28" t="s">
        <v>127</v>
      </c>
      <c r="L88" s="2"/>
      <c r="M88" s="2"/>
      <c r="N88" s="2"/>
      <c r="O88" s="2"/>
      <c r="P88" s="2"/>
      <c r="Q88" s="112" t="s">
        <v>199</v>
      </c>
      <c r="R88" s="1443" t="s">
        <v>200</v>
      </c>
      <c r="S88" s="1444"/>
      <c r="T88" s="112"/>
      <c r="U88" s="112"/>
      <c r="V88" s="2"/>
      <c r="W88" s="2"/>
      <c r="X88" s="2"/>
      <c r="Y88" s="104"/>
      <c r="Z88" s="104"/>
      <c r="AA88" s="28" t="s">
        <v>127</v>
      </c>
      <c r="AB88" s="2"/>
      <c r="AC88" s="2"/>
      <c r="AD88" s="2"/>
      <c r="AE88" s="2"/>
      <c r="AF88" s="2"/>
      <c r="AG88" s="112" t="s">
        <v>199</v>
      </c>
      <c r="AH88" s="1445" t="str">
        <f>R88</f>
        <v>週</v>
      </c>
      <c r="AI88" s="1446"/>
      <c r="AJ88" s="112"/>
      <c r="AK88" s="112"/>
      <c r="AL88" s="2"/>
      <c r="AM88" s="2"/>
      <c r="AN88" s="2"/>
      <c r="AO88" s="104"/>
      <c r="AP88" s="104"/>
      <c r="AQ88" s="1430" t="s">
        <v>7</v>
      </c>
      <c r="AR88" s="1430"/>
      <c r="AS88" s="1430" t="s">
        <v>95</v>
      </c>
      <c r="AT88" s="1430"/>
      <c r="AU88" s="1430"/>
      <c r="AV88" s="1430"/>
      <c r="AW88" s="104"/>
      <c r="AX88" s="104"/>
      <c r="AY88" s="104"/>
      <c r="AZ88" s="104"/>
      <c r="BA88" s="104"/>
      <c r="BB88" s="104"/>
      <c r="BC88" s="104"/>
      <c r="BD88" s="105"/>
      <c r="BE88" s="58"/>
      <c r="BF88" s="53"/>
      <c r="BG88" s="53"/>
      <c r="BH88" s="53"/>
      <c r="BI88" s="53"/>
      <c r="BJ88" s="53"/>
    </row>
    <row r="89" spans="2:62" ht="20.25" customHeight="1" x14ac:dyDescent="0.4">
      <c r="B89" s="35"/>
      <c r="C89" s="51"/>
      <c r="D89" s="51"/>
      <c r="E89" s="51"/>
      <c r="F89" s="51"/>
      <c r="G89" s="51"/>
      <c r="H89" s="51"/>
      <c r="I89" s="103"/>
      <c r="J89" s="103"/>
      <c r="K89" s="2" t="s">
        <v>128</v>
      </c>
      <c r="L89" s="2"/>
      <c r="M89" s="2"/>
      <c r="N89" s="2"/>
      <c r="O89" s="2"/>
      <c r="P89" s="2" t="s">
        <v>129</v>
      </c>
      <c r="Q89" s="2"/>
      <c r="R89" s="2"/>
      <c r="S89" s="2"/>
      <c r="T89" s="28"/>
      <c r="U89" s="2"/>
      <c r="V89" s="2"/>
      <c r="W89" s="2"/>
      <c r="X89" s="2"/>
      <c r="Y89" s="104"/>
      <c r="Z89" s="104"/>
      <c r="AA89" s="2" t="s">
        <v>128</v>
      </c>
      <c r="AB89" s="2"/>
      <c r="AC89" s="2"/>
      <c r="AD89" s="2"/>
      <c r="AE89" s="2"/>
      <c r="AF89" s="2" t="s">
        <v>129</v>
      </c>
      <c r="AG89" s="2"/>
      <c r="AH89" s="2"/>
      <c r="AI89" s="2"/>
      <c r="AJ89" s="28"/>
      <c r="AK89" s="2"/>
      <c r="AL89" s="2"/>
      <c r="AM89" s="2"/>
      <c r="AN89" s="2"/>
      <c r="AO89" s="104"/>
      <c r="AP89" s="104"/>
      <c r="AQ89" s="1430" t="s">
        <v>8</v>
      </c>
      <c r="AR89" s="1430"/>
      <c r="AS89" s="1430" t="s">
        <v>96</v>
      </c>
      <c r="AT89" s="1430"/>
      <c r="AU89" s="1430"/>
      <c r="AV89" s="1430"/>
      <c r="AW89" s="104"/>
      <c r="AX89" s="104"/>
      <c r="AY89" s="104"/>
      <c r="AZ89" s="104"/>
      <c r="BA89" s="104"/>
      <c r="BB89" s="104"/>
      <c r="BC89" s="104"/>
      <c r="BD89" s="105"/>
      <c r="BE89" s="58"/>
      <c r="BF89" s="53"/>
      <c r="BG89" s="53"/>
      <c r="BH89" s="53"/>
      <c r="BI89" s="53"/>
      <c r="BJ89" s="53"/>
    </row>
    <row r="90" spans="2:62" ht="20.25" customHeight="1" x14ac:dyDescent="0.4">
      <c r="B90" s="35"/>
      <c r="C90" s="51"/>
      <c r="D90" s="51"/>
      <c r="E90" s="51"/>
      <c r="F90" s="51"/>
      <c r="G90" s="51"/>
      <c r="H90" s="51"/>
      <c r="I90" s="103"/>
      <c r="J90" s="103"/>
      <c r="K90" s="2" t="str">
        <f>IF($R$88="週","対象時間数（週平均）","対象時間数（当月合計）")</f>
        <v>対象時間数（週平均）</v>
      </c>
      <c r="L90" s="2"/>
      <c r="M90" s="2"/>
      <c r="N90" s="2"/>
      <c r="O90" s="2"/>
      <c r="P90" s="2" t="str">
        <f>IF($R$88="週","週に勤務すべき時間数","当月に勤務すべき時間数")</f>
        <v>週に勤務すべき時間数</v>
      </c>
      <c r="Q90" s="2"/>
      <c r="R90" s="2"/>
      <c r="S90" s="2"/>
      <c r="T90" s="28"/>
      <c r="U90" s="2" t="s">
        <v>130</v>
      </c>
      <c r="V90" s="2"/>
      <c r="W90" s="2"/>
      <c r="X90" s="2"/>
      <c r="Y90" s="104"/>
      <c r="Z90" s="104"/>
      <c r="AA90" s="2" t="str">
        <f>IF(AH88="週","対象時間数（週平均）","対象時間数（当月合計）")</f>
        <v>対象時間数（週平均）</v>
      </c>
      <c r="AB90" s="2"/>
      <c r="AC90" s="2"/>
      <c r="AD90" s="2"/>
      <c r="AE90" s="2"/>
      <c r="AF90" s="2" t="str">
        <f>IF($AH$88="週","週に勤務すべき時間数","当月に勤務すべき時間数")</f>
        <v>週に勤務すべき時間数</v>
      </c>
      <c r="AG90" s="2"/>
      <c r="AH90" s="2"/>
      <c r="AI90" s="2"/>
      <c r="AJ90" s="28"/>
      <c r="AK90" s="2" t="s">
        <v>130</v>
      </c>
      <c r="AL90" s="2"/>
      <c r="AM90" s="2"/>
      <c r="AN90" s="2"/>
      <c r="AO90" s="104"/>
      <c r="AP90" s="104"/>
      <c r="AQ90" s="1430" t="s">
        <v>9</v>
      </c>
      <c r="AR90" s="1430"/>
      <c r="AS90" s="1430" t="s">
        <v>142</v>
      </c>
      <c r="AT90" s="1430"/>
      <c r="AU90" s="1430"/>
      <c r="AV90" s="1430"/>
      <c r="AW90" s="104"/>
      <c r="AX90" s="104"/>
      <c r="AY90" s="104"/>
      <c r="AZ90" s="104"/>
      <c r="BA90" s="104"/>
      <c r="BB90" s="104"/>
      <c r="BC90" s="104"/>
      <c r="BD90" s="105"/>
      <c r="BE90" s="58"/>
      <c r="BF90" s="53"/>
      <c r="BG90" s="53"/>
      <c r="BH90" s="53"/>
      <c r="BI90" s="53"/>
      <c r="BJ90" s="53"/>
    </row>
    <row r="91" spans="2:62" ht="20.25" customHeight="1" x14ac:dyDescent="0.4">
      <c r="I91" s="2"/>
      <c r="J91" s="2"/>
      <c r="K91" s="1440">
        <f>IF($R$88="週",T86,R86)</f>
        <v>20</v>
      </c>
      <c r="L91" s="1440"/>
      <c r="M91" s="1440"/>
      <c r="N91" s="1440"/>
      <c r="O91" s="107" t="s">
        <v>131</v>
      </c>
      <c r="P91" s="1430">
        <f>IF($R$88="週",$BA$6,$BE$6)</f>
        <v>40</v>
      </c>
      <c r="Q91" s="1430"/>
      <c r="R91" s="1430"/>
      <c r="S91" s="1430"/>
      <c r="T91" s="107" t="s">
        <v>132</v>
      </c>
      <c r="U91" s="1437">
        <f>ROUNDDOWN(K91/P91,1)</f>
        <v>0.5</v>
      </c>
      <c r="V91" s="1437"/>
      <c r="W91" s="1437"/>
      <c r="X91" s="1437"/>
      <c r="Y91" s="2"/>
      <c r="Z91" s="2"/>
      <c r="AA91" s="1440">
        <f>IF($AH$88="週",AJ86,AH86)</f>
        <v>128</v>
      </c>
      <c r="AB91" s="1440"/>
      <c r="AC91" s="1440"/>
      <c r="AD91" s="1440"/>
      <c r="AE91" s="107" t="s">
        <v>131</v>
      </c>
      <c r="AF91" s="1430">
        <f>IF($AH$88="週",$BA$6,$BE$6)</f>
        <v>40</v>
      </c>
      <c r="AG91" s="1430"/>
      <c r="AH91" s="1430"/>
      <c r="AI91" s="1430"/>
      <c r="AJ91" s="107" t="s">
        <v>132</v>
      </c>
      <c r="AK91" s="1437">
        <f>ROUNDDOWN(AA91/AF91,1)</f>
        <v>3.2</v>
      </c>
      <c r="AL91" s="1437"/>
      <c r="AM91" s="1437"/>
      <c r="AN91" s="1437"/>
      <c r="AO91" s="2"/>
      <c r="AP91" s="2"/>
      <c r="AQ91" s="2"/>
      <c r="AR91" s="2"/>
      <c r="AS91" s="2"/>
      <c r="AT91" s="2"/>
      <c r="AU91" s="2"/>
      <c r="AV91" s="2"/>
      <c r="AW91" s="2"/>
      <c r="AX91" s="2"/>
      <c r="AY91" s="2"/>
      <c r="AZ91" s="2"/>
      <c r="BA91" s="2"/>
      <c r="BB91" s="2"/>
      <c r="BC91" s="2"/>
      <c r="BD91" s="2"/>
    </row>
    <row r="92" spans="2:62" ht="20.25" customHeight="1" x14ac:dyDescent="0.4">
      <c r="I92" s="2"/>
      <c r="J92" s="2"/>
      <c r="K92" s="2"/>
      <c r="L92" s="2"/>
      <c r="M92" s="2"/>
      <c r="N92" s="2"/>
      <c r="O92" s="2"/>
      <c r="P92" s="2"/>
      <c r="Q92" s="2"/>
      <c r="R92" s="2"/>
      <c r="S92" s="2"/>
      <c r="T92" s="28"/>
      <c r="U92" s="2" t="s">
        <v>133</v>
      </c>
      <c r="V92" s="2"/>
      <c r="W92" s="2"/>
      <c r="X92" s="2"/>
      <c r="Y92" s="2"/>
      <c r="Z92" s="2"/>
      <c r="AA92" s="2"/>
      <c r="AB92" s="2"/>
      <c r="AC92" s="2"/>
      <c r="AD92" s="2"/>
      <c r="AE92" s="2"/>
      <c r="AF92" s="2"/>
      <c r="AG92" s="2"/>
      <c r="AH92" s="2"/>
      <c r="AI92" s="2"/>
      <c r="AJ92" s="28"/>
      <c r="AK92" s="2" t="s">
        <v>133</v>
      </c>
      <c r="AL92" s="2"/>
      <c r="AM92" s="2"/>
      <c r="AN92" s="2"/>
      <c r="AO92" s="2"/>
      <c r="AP92" s="2"/>
      <c r="AQ92" s="2"/>
      <c r="AR92" s="2"/>
      <c r="AS92" s="2"/>
      <c r="AT92" s="2"/>
      <c r="AU92" s="2"/>
      <c r="AV92" s="2"/>
      <c r="AW92" s="2"/>
      <c r="AX92" s="2"/>
      <c r="AY92" s="2"/>
      <c r="AZ92" s="2"/>
      <c r="BA92" s="2"/>
      <c r="BB92" s="2"/>
      <c r="BC92" s="2"/>
      <c r="BD92" s="2"/>
    </row>
    <row r="93" spans="2:62" ht="20.25" customHeight="1" x14ac:dyDescent="0.4">
      <c r="I93" s="2"/>
      <c r="J93" s="2"/>
      <c r="K93" s="2" t="s">
        <v>172</v>
      </c>
      <c r="L93" s="2"/>
      <c r="M93" s="2"/>
      <c r="N93" s="2"/>
      <c r="O93" s="2"/>
      <c r="P93" s="2"/>
      <c r="Q93" s="2"/>
      <c r="R93" s="2"/>
      <c r="S93" s="2"/>
      <c r="T93" s="28"/>
      <c r="U93" s="2"/>
      <c r="V93" s="2"/>
      <c r="W93" s="2"/>
      <c r="X93" s="2"/>
      <c r="Y93" s="2"/>
      <c r="Z93" s="2"/>
      <c r="AA93" s="2" t="s">
        <v>173</v>
      </c>
      <c r="AB93" s="2"/>
      <c r="AC93" s="2"/>
      <c r="AD93" s="2"/>
      <c r="AE93" s="2"/>
      <c r="AF93" s="2"/>
      <c r="AG93" s="2"/>
      <c r="AH93" s="2"/>
      <c r="AI93" s="2"/>
      <c r="AJ93" s="28"/>
      <c r="AK93" s="2"/>
      <c r="AL93" s="2"/>
      <c r="AM93" s="2"/>
      <c r="AN93" s="2"/>
      <c r="AO93" s="2"/>
      <c r="AP93" s="2"/>
      <c r="AQ93" s="2"/>
      <c r="AR93" s="2"/>
      <c r="AS93" s="2"/>
      <c r="AT93" s="2"/>
      <c r="AU93" s="2"/>
      <c r="AV93" s="2"/>
      <c r="AW93" s="2"/>
      <c r="AX93" s="2"/>
      <c r="AY93" s="2"/>
      <c r="AZ93" s="2"/>
      <c r="BA93" s="2"/>
      <c r="BB93" s="2"/>
      <c r="BC93" s="2"/>
      <c r="BD93" s="2"/>
    </row>
    <row r="94" spans="2:62" ht="20.25" customHeight="1" x14ac:dyDescent="0.4">
      <c r="I94" s="2"/>
      <c r="J94" s="2"/>
      <c r="K94" s="2" t="s">
        <v>120</v>
      </c>
      <c r="L94" s="2"/>
      <c r="M94" s="2"/>
      <c r="N94" s="2"/>
      <c r="O94" s="2"/>
      <c r="P94" s="2"/>
      <c r="Q94" s="2"/>
      <c r="R94" s="2"/>
      <c r="S94" s="2"/>
      <c r="T94" s="28"/>
      <c r="U94" s="1412"/>
      <c r="V94" s="1412"/>
      <c r="W94" s="1412"/>
      <c r="X94" s="1412"/>
      <c r="Y94" s="2"/>
      <c r="Z94" s="2"/>
      <c r="AA94" s="2" t="s">
        <v>120</v>
      </c>
      <c r="AB94" s="2"/>
      <c r="AC94" s="2"/>
      <c r="AD94" s="2"/>
      <c r="AE94" s="2"/>
      <c r="AF94" s="2"/>
      <c r="AG94" s="2"/>
      <c r="AH94" s="2"/>
      <c r="AI94" s="2"/>
      <c r="AJ94" s="28"/>
      <c r="AK94" s="1412"/>
      <c r="AL94" s="1412"/>
      <c r="AM94" s="1412"/>
      <c r="AN94" s="1412"/>
      <c r="AO94" s="2"/>
      <c r="AP94" s="2"/>
      <c r="AQ94" s="2"/>
      <c r="AR94" s="2"/>
      <c r="AS94" s="2"/>
      <c r="AT94" s="2"/>
      <c r="AU94" s="2"/>
      <c r="AV94" s="2"/>
      <c r="AW94" s="2"/>
      <c r="AX94" s="2"/>
      <c r="AY94" s="2"/>
      <c r="AZ94" s="2"/>
      <c r="BA94" s="2"/>
      <c r="BB94" s="2"/>
      <c r="BC94" s="2"/>
      <c r="BD94" s="2"/>
    </row>
    <row r="95" spans="2:62" ht="20.25" customHeight="1" x14ac:dyDescent="0.4">
      <c r="I95" s="2"/>
      <c r="J95" s="2"/>
      <c r="K95" s="2" t="s">
        <v>134</v>
      </c>
      <c r="L95" s="2"/>
      <c r="M95" s="2"/>
      <c r="N95" s="2"/>
      <c r="O95" s="2"/>
      <c r="P95" s="2" t="s">
        <v>135</v>
      </c>
      <c r="Q95" s="2"/>
      <c r="R95" s="2"/>
      <c r="S95" s="2"/>
      <c r="T95" s="2"/>
      <c r="U95" s="1413" t="s">
        <v>124</v>
      </c>
      <c r="V95" s="1413"/>
      <c r="W95" s="1413"/>
      <c r="X95" s="1413"/>
      <c r="Y95" s="2"/>
      <c r="Z95" s="2"/>
      <c r="AA95" s="2" t="s">
        <v>134</v>
      </c>
      <c r="AB95" s="2"/>
      <c r="AC95" s="2"/>
      <c r="AD95" s="2"/>
      <c r="AE95" s="2"/>
      <c r="AF95" s="2" t="s">
        <v>135</v>
      </c>
      <c r="AG95" s="2"/>
      <c r="AH95" s="2"/>
      <c r="AI95" s="2"/>
      <c r="AJ95" s="2"/>
      <c r="AK95" s="1413" t="s">
        <v>124</v>
      </c>
      <c r="AL95" s="1413"/>
      <c r="AM95" s="1413"/>
      <c r="AN95" s="1413"/>
      <c r="AO95" s="2"/>
      <c r="AP95" s="2"/>
      <c r="AQ95" s="2"/>
      <c r="AR95" s="2"/>
      <c r="AS95" s="2"/>
      <c r="AT95" s="2"/>
      <c r="AU95" s="2"/>
      <c r="AV95" s="2"/>
      <c r="AW95" s="2"/>
      <c r="AX95" s="2"/>
      <c r="AY95" s="2"/>
      <c r="AZ95" s="2"/>
      <c r="BA95" s="2"/>
      <c r="BB95" s="2"/>
      <c r="BC95" s="2"/>
      <c r="BD95" s="2"/>
    </row>
    <row r="96" spans="2:62" ht="20.25" customHeight="1" x14ac:dyDescent="0.4">
      <c r="I96" s="2"/>
      <c r="J96" s="2"/>
      <c r="K96" s="1430">
        <f>W86</f>
        <v>3</v>
      </c>
      <c r="L96" s="1430"/>
      <c r="M96" s="1430"/>
      <c r="N96" s="1430"/>
      <c r="O96" s="107" t="s">
        <v>138</v>
      </c>
      <c r="P96" s="1437">
        <f>U91</f>
        <v>0.5</v>
      </c>
      <c r="Q96" s="1437"/>
      <c r="R96" s="1437"/>
      <c r="S96" s="1437"/>
      <c r="T96" s="107" t="s">
        <v>132</v>
      </c>
      <c r="U96" s="1431">
        <f>ROUNDDOWN(K96+P96,1)</f>
        <v>3.5</v>
      </c>
      <c r="V96" s="1431"/>
      <c r="W96" s="1431"/>
      <c r="X96" s="1431"/>
      <c r="Y96" s="110"/>
      <c r="Z96" s="110"/>
      <c r="AA96" s="1438">
        <f>AM86</f>
        <v>17</v>
      </c>
      <c r="AB96" s="1438"/>
      <c r="AC96" s="1438"/>
      <c r="AD96" s="1438"/>
      <c r="AE96" s="111" t="s">
        <v>138</v>
      </c>
      <c r="AF96" s="1439">
        <f>AK91</f>
        <v>3.2</v>
      </c>
      <c r="AG96" s="1439"/>
      <c r="AH96" s="1439"/>
      <c r="AI96" s="1439"/>
      <c r="AJ96" s="111" t="s">
        <v>132</v>
      </c>
      <c r="AK96" s="1431">
        <f>ROUNDDOWN(AA96+AF96,1)</f>
        <v>20.2</v>
      </c>
      <c r="AL96" s="1431"/>
      <c r="AM96" s="1431"/>
      <c r="AN96" s="1431"/>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3:59" x14ac:dyDescent="0.4">
      <c r="C143" s="3"/>
      <c r="D143" s="3"/>
      <c r="E143" s="3"/>
      <c r="F143" s="3"/>
      <c r="G143" s="3"/>
      <c r="H143" s="3"/>
      <c r="I143" s="3"/>
      <c r="J143" s="3"/>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row>
    <row r="144" spans="3:59" x14ac:dyDescent="0.4">
      <c r="C144" s="3"/>
      <c r="D144" s="3"/>
      <c r="E144" s="3"/>
      <c r="F144" s="3"/>
      <c r="G144" s="3"/>
      <c r="H144" s="3"/>
      <c r="I144" s="3"/>
      <c r="J144" s="3"/>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row>
    <row r="145" spans="3:12" x14ac:dyDescent="0.4">
      <c r="C145" s="11"/>
      <c r="D145" s="11"/>
      <c r="E145" s="11"/>
      <c r="F145" s="11"/>
      <c r="G145" s="11"/>
      <c r="H145" s="11"/>
      <c r="I145" s="11"/>
      <c r="J145" s="11"/>
      <c r="K145" s="3"/>
      <c r="L145" s="3"/>
    </row>
    <row r="146" spans="3:12" x14ac:dyDescent="0.4">
      <c r="C146" s="11"/>
      <c r="D146" s="11"/>
      <c r="E146" s="11"/>
      <c r="F146" s="11"/>
      <c r="G146" s="11"/>
      <c r="H146" s="11"/>
      <c r="I146" s="11"/>
      <c r="J146" s="11"/>
      <c r="K146" s="3"/>
      <c r="L146" s="3"/>
    </row>
    <row r="147" spans="3:12" x14ac:dyDescent="0.4">
      <c r="C147" s="3"/>
      <c r="D147" s="3"/>
      <c r="E147" s="3"/>
      <c r="F147" s="3"/>
      <c r="G147" s="3"/>
      <c r="H147" s="3"/>
      <c r="I147" s="3"/>
      <c r="J147" s="3"/>
    </row>
    <row r="148" spans="3:12" x14ac:dyDescent="0.4">
      <c r="C148" s="3"/>
      <c r="D148" s="3"/>
      <c r="E148" s="3"/>
      <c r="F148" s="3"/>
      <c r="G148" s="3"/>
      <c r="H148" s="3"/>
      <c r="I148" s="3"/>
      <c r="J148" s="3"/>
    </row>
    <row r="149" spans="3:12" x14ac:dyDescent="0.4">
      <c r="C149" s="3"/>
      <c r="D149" s="3"/>
      <c r="E149" s="3"/>
      <c r="F149" s="3"/>
      <c r="G149" s="3"/>
      <c r="H149" s="3"/>
      <c r="I149" s="3"/>
      <c r="J149" s="3"/>
    </row>
    <row r="150" spans="3:12" x14ac:dyDescent="0.4">
      <c r="C150" s="3"/>
      <c r="D150" s="3"/>
      <c r="E150" s="3"/>
      <c r="F150" s="3"/>
      <c r="G150" s="3"/>
      <c r="H150" s="3"/>
      <c r="I150" s="3"/>
      <c r="J150" s="3"/>
    </row>
  </sheetData>
  <sheetProtection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K91:N91">
    <cfRule type="expression" dxfId="145" priority="38">
      <formula>INDIRECT(ADDRESS(ROW(),COLUMN()))=TRUNC(INDIRECT(ADDRESS(ROW(),COLUMN())))</formula>
    </cfRule>
  </conditionalFormatting>
  <conditionalFormatting sqref="M82:X86">
    <cfRule type="expression" dxfId="144" priority="40">
      <formula>INDIRECT(ADDRESS(ROW(),COLUMN()))=TRUNC(INDIRECT(ADDRESS(ROW(),COLUMN())))</formula>
    </cfRule>
  </conditionalFormatting>
  <conditionalFormatting sqref="W80:X80 Z80 W89:Z89">
    <cfRule type="expression" dxfId="143" priority="149">
      <formula>OR(#REF!=$B78,#REF!=$B78)</formula>
    </cfRule>
  </conditionalFormatting>
  <conditionalFormatting sqref="W90:Z90">
    <cfRule type="expression" dxfId="142" priority="147">
      <formula>OR(#REF!=$B77,#REF!=$B77)</formula>
    </cfRule>
  </conditionalFormatting>
  <conditionalFormatting sqref="W18:BE18">
    <cfRule type="expression" dxfId="141" priority="77">
      <formula>INDIRECT(ADDRESS(ROW(),COLUMN()))=TRUNC(INDIRECT(ADDRESS(ROW(),COLUMN())))</formula>
    </cfRule>
  </conditionalFormatting>
  <conditionalFormatting sqref="W20:BE20">
    <cfRule type="expression" dxfId="140" priority="29">
      <formula>INDIRECT(ADDRESS(ROW(),COLUMN()))=TRUNC(INDIRECT(ADDRESS(ROW(),COLUMN())))</formula>
    </cfRule>
  </conditionalFormatting>
  <conditionalFormatting sqref="W22:BE22">
    <cfRule type="expression" dxfId="139" priority="28">
      <formula>INDIRECT(ADDRESS(ROW(),COLUMN()))=TRUNC(INDIRECT(ADDRESS(ROW(),COLUMN())))</formula>
    </cfRule>
  </conditionalFormatting>
  <conditionalFormatting sqref="W24:BE24">
    <cfRule type="expression" dxfId="138" priority="27">
      <formula>INDIRECT(ADDRESS(ROW(),COLUMN()))=TRUNC(INDIRECT(ADDRESS(ROW(),COLUMN())))</formula>
    </cfRule>
  </conditionalFormatting>
  <conditionalFormatting sqref="W26:BE26">
    <cfRule type="expression" dxfId="137" priority="26">
      <formula>INDIRECT(ADDRESS(ROW(),COLUMN()))=TRUNC(INDIRECT(ADDRESS(ROW(),COLUMN())))</formula>
    </cfRule>
  </conditionalFormatting>
  <conditionalFormatting sqref="W28:BE28">
    <cfRule type="expression" dxfId="136" priority="25">
      <formula>INDIRECT(ADDRESS(ROW(),COLUMN()))=TRUNC(INDIRECT(ADDRESS(ROW(),COLUMN())))</formula>
    </cfRule>
  </conditionalFormatting>
  <conditionalFormatting sqref="W30:BE30">
    <cfRule type="expression" dxfId="135" priority="24">
      <formula>INDIRECT(ADDRESS(ROW(),COLUMN()))=TRUNC(INDIRECT(ADDRESS(ROW(),COLUMN())))</formula>
    </cfRule>
  </conditionalFormatting>
  <conditionalFormatting sqref="W32:BE32">
    <cfRule type="expression" dxfId="134" priority="23">
      <formula>INDIRECT(ADDRESS(ROW(),COLUMN()))=TRUNC(INDIRECT(ADDRESS(ROW(),COLUMN())))</formula>
    </cfRule>
  </conditionalFormatting>
  <conditionalFormatting sqref="W34:BE34">
    <cfRule type="expression" dxfId="133" priority="22">
      <formula>INDIRECT(ADDRESS(ROW(),COLUMN()))=TRUNC(INDIRECT(ADDRESS(ROW(),COLUMN())))</formula>
    </cfRule>
  </conditionalFormatting>
  <conditionalFormatting sqref="W36:BE36">
    <cfRule type="expression" dxfId="132" priority="21">
      <formula>INDIRECT(ADDRESS(ROW(),COLUMN()))=TRUNC(INDIRECT(ADDRESS(ROW(),COLUMN())))</formula>
    </cfRule>
  </conditionalFormatting>
  <conditionalFormatting sqref="W38:BE38">
    <cfRule type="expression" dxfId="131" priority="20">
      <formula>INDIRECT(ADDRESS(ROW(),COLUMN()))=TRUNC(INDIRECT(ADDRESS(ROW(),COLUMN())))</formula>
    </cfRule>
  </conditionalFormatting>
  <conditionalFormatting sqref="W40:BE40">
    <cfRule type="expression" dxfId="130" priority="19">
      <formula>INDIRECT(ADDRESS(ROW(),COLUMN()))=TRUNC(INDIRECT(ADDRESS(ROW(),COLUMN())))</formula>
    </cfRule>
  </conditionalFormatting>
  <conditionalFormatting sqref="W42:BE42">
    <cfRule type="expression" dxfId="129" priority="18">
      <formula>INDIRECT(ADDRESS(ROW(),COLUMN()))=TRUNC(INDIRECT(ADDRESS(ROW(),COLUMN())))</formula>
    </cfRule>
  </conditionalFormatting>
  <conditionalFormatting sqref="W44:BE44">
    <cfRule type="expression" dxfId="128" priority="17">
      <formula>INDIRECT(ADDRESS(ROW(),COLUMN()))=TRUNC(INDIRECT(ADDRESS(ROW(),COLUMN())))</formula>
    </cfRule>
  </conditionalFormatting>
  <conditionalFormatting sqref="W46:BE46">
    <cfRule type="expression" dxfId="127" priority="16">
      <formula>INDIRECT(ADDRESS(ROW(),COLUMN()))=TRUNC(INDIRECT(ADDRESS(ROW(),COLUMN())))</formula>
    </cfRule>
  </conditionalFormatting>
  <conditionalFormatting sqref="W48:BE48">
    <cfRule type="expression" dxfId="126" priority="15">
      <formula>INDIRECT(ADDRESS(ROW(),COLUMN()))=TRUNC(INDIRECT(ADDRESS(ROW(),COLUMN())))</formula>
    </cfRule>
  </conditionalFormatting>
  <conditionalFormatting sqref="W50:BE50">
    <cfRule type="expression" dxfId="125" priority="14">
      <formula>INDIRECT(ADDRESS(ROW(),COLUMN()))=TRUNC(INDIRECT(ADDRESS(ROW(),COLUMN())))</formula>
    </cfRule>
  </conditionalFormatting>
  <conditionalFormatting sqref="W52:BE52">
    <cfRule type="expression" dxfId="124" priority="13">
      <formula>INDIRECT(ADDRESS(ROW(),COLUMN()))=TRUNC(INDIRECT(ADDRESS(ROW(),COLUMN())))</formula>
    </cfRule>
  </conditionalFormatting>
  <conditionalFormatting sqref="W54:BE54">
    <cfRule type="expression" dxfId="123" priority="12">
      <formula>INDIRECT(ADDRESS(ROW(),COLUMN()))=TRUNC(INDIRECT(ADDRESS(ROW(),COLUMN())))</formula>
    </cfRule>
  </conditionalFormatting>
  <conditionalFormatting sqref="W56:BE56">
    <cfRule type="expression" dxfId="122" priority="11">
      <formula>INDIRECT(ADDRESS(ROW(),COLUMN()))=TRUNC(INDIRECT(ADDRESS(ROW(),COLUMN())))</formula>
    </cfRule>
  </conditionalFormatting>
  <conditionalFormatting sqref="W58:BE58">
    <cfRule type="expression" dxfId="121" priority="10">
      <formula>INDIRECT(ADDRESS(ROW(),COLUMN()))=TRUNC(INDIRECT(ADDRESS(ROW(),COLUMN())))</formula>
    </cfRule>
  </conditionalFormatting>
  <conditionalFormatting sqref="W60:BE60">
    <cfRule type="expression" dxfId="120" priority="9">
      <formula>INDIRECT(ADDRESS(ROW(),COLUMN()))=TRUNC(INDIRECT(ADDRESS(ROW(),COLUMN())))</formula>
    </cfRule>
  </conditionalFormatting>
  <conditionalFormatting sqref="W62:BE62">
    <cfRule type="expression" dxfId="119" priority="8">
      <formula>INDIRECT(ADDRESS(ROW(),COLUMN()))=TRUNC(INDIRECT(ADDRESS(ROW(),COLUMN())))</formula>
    </cfRule>
  </conditionalFormatting>
  <conditionalFormatting sqref="W64:BE64">
    <cfRule type="expression" dxfId="118" priority="7">
      <formula>INDIRECT(ADDRESS(ROW(),COLUMN()))=TRUNC(INDIRECT(ADDRESS(ROW(),COLUMN())))</formula>
    </cfRule>
  </conditionalFormatting>
  <conditionalFormatting sqref="W66:BE66">
    <cfRule type="expression" dxfId="117" priority="6">
      <formula>INDIRECT(ADDRESS(ROW(),COLUMN()))=TRUNC(INDIRECT(ADDRESS(ROW(),COLUMN())))</formula>
    </cfRule>
  </conditionalFormatting>
  <conditionalFormatting sqref="W68:BE68">
    <cfRule type="expression" dxfId="116" priority="5">
      <formula>INDIRECT(ADDRESS(ROW(),COLUMN()))=TRUNC(INDIRECT(ADDRESS(ROW(),COLUMN())))</formula>
    </cfRule>
  </conditionalFormatting>
  <conditionalFormatting sqref="W70:BE70">
    <cfRule type="expression" dxfId="115" priority="4">
      <formula>INDIRECT(ADDRESS(ROW(),COLUMN()))=TRUNC(INDIRECT(ADDRESS(ROW(),COLUMN())))</formula>
    </cfRule>
  </conditionalFormatting>
  <conditionalFormatting sqref="W72:BE72">
    <cfRule type="expression" dxfId="114" priority="3">
      <formula>INDIRECT(ADDRESS(ROW(),COLUMN()))=TRUNC(INDIRECT(ADDRESS(ROW(),COLUMN())))</formula>
    </cfRule>
  </conditionalFormatting>
  <conditionalFormatting sqref="W74:BE74">
    <cfRule type="expression" dxfId="113" priority="2">
      <formula>INDIRECT(ADDRESS(ROW(),COLUMN()))=TRUNC(INDIRECT(ADDRESS(ROW(),COLUMN())))</formula>
    </cfRule>
  </conditionalFormatting>
  <conditionalFormatting sqref="W76:BE76">
    <cfRule type="expression" dxfId="112" priority="1">
      <formula>INDIRECT(ADDRESS(ROW(),COLUMN()))=TRUNC(INDIRECT(ADDRESS(ROW(),COLUMN())))</formula>
    </cfRule>
  </conditionalFormatting>
  <conditionalFormatting sqref="AA91:AD91">
    <cfRule type="expression" dxfId="111" priority="37">
      <formula>INDIRECT(ADDRESS(ROW(),COLUMN()))=TRUNC(INDIRECT(ADDRESS(ROW(),COLUMN())))</formula>
    </cfRule>
  </conditionalFormatting>
  <conditionalFormatting sqref="AC82:AN86">
    <cfRule type="expression" dxfId="110" priority="36">
      <formula>INDIRECT(ADDRESS(ROW(),COLUMN()))=TRUNC(INDIRECT(ADDRESS(ROW(),COLUMN())))</formula>
    </cfRule>
  </conditionalFormatting>
  <conditionalFormatting sqref="AM80:BA80 AM89:BA89">
    <cfRule type="expression" dxfId="109" priority="145">
      <formula>OR(#REF!=$B78,#REF!=$B78)</formula>
    </cfRule>
  </conditionalFormatting>
  <conditionalFormatting sqref="AM90:BA90">
    <cfRule type="expression" dxfId="108" priority="143">
      <formula>OR(#REF!=$B77,#REF!=$B77)</formula>
    </cfRule>
  </conditionalFormatting>
  <dataValidations count="10">
    <dataValidation type="list" allowBlank="1" showInputMessage="1" showErrorMessage="1" sqref="BE4:BH4" xr:uid="{00000000-0002-0000-1400-000000000000}">
      <formula1>"予定,実績,予定・実績"</formula1>
    </dataValidation>
    <dataValidation type="decimal" allowBlank="1" showInputMessage="1" showErrorMessage="1" error="入力可能範囲　32～40" sqref="BA6:BB6" xr:uid="{00000000-0002-0000-1400-000001000000}">
      <formula1>32</formula1>
      <formula2>40</formula2>
    </dataValidation>
    <dataValidation type="list" allowBlank="1" showInputMessage="1" showErrorMessage="1" sqref="AF3:AF4" xr:uid="{00000000-0002-0000-1400-000002000000}">
      <formula1>#REF!</formula1>
    </dataValidation>
    <dataValidation type="list" allowBlank="1" showInputMessage="1" showErrorMessage="1" sqref="BE3:BH3" xr:uid="{00000000-0002-0000-14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1400-000004000000}">
      <formula1>【記載例】シフト記号表</formula1>
    </dataValidation>
    <dataValidation type="list" allowBlank="1" showInputMessage="1" showErrorMessage="1" sqref="R88:S88" xr:uid="{00000000-0002-0000-1400-000005000000}">
      <formula1>"週,暦月"</formula1>
    </dataValidation>
    <dataValidation type="list" allowBlank="1" showInputMessage="1" sqref="C17:D76" xr:uid="{00000000-0002-0000-1400-000006000000}">
      <formula1>職種</formula1>
    </dataValidation>
    <dataValidation type="list" errorStyle="warning" allowBlank="1" showInputMessage="1" error="リストにない場合のみ、入力してください。" sqref="K17:N76" xr:uid="{00000000-0002-0000-1400-000007000000}">
      <formula1>INDIRECT(C17)</formula1>
    </dataValidation>
    <dataValidation type="list" allowBlank="1" showInputMessage="1" sqref="I17:J76" xr:uid="{00000000-0002-0000-1400-000008000000}">
      <formula1>"A, B, C, D"</formula1>
    </dataValidation>
    <dataValidation allowBlank="1" showInputMessage="1" showErrorMessage="1" error="入力可能範囲　32～40" sqref="BE10" xr:uid="{00000000-0002-0000-14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1400-00000A000000}">
          <x14:formula1>
            <xm:f>プルダウン・リスト!$C$4:$C$17</xm:f>
          </x14:formula1>
          <xm:sqref>AT1:BI1</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
    <tabColor theme="8" tint="0.79998168889431442"/>
    <pageSetUpPr fitToPage="1"/>
  </sheetPr>
  <dimension ref="B1:N52"/>
  <sheetViews>
    <sheetView view="pageBreakPreview" zoomScale="60" zoomScaleNormal="100" workbookViewId="0">
      <selection sqref="A1:A1048576"/>
    </sheetView>
  </sheetViews>
  <sheetFormatPr defaultColWidth="9" defaultRowHeight="25.5" x14ac:dyDescent="0.4"/>
  <cols>
    <col min="1" max="1" width="1.625" style="66" customWidth="1"/>
    <col min="2" max="2" width="5.625" style="65" customWidth="1"/>
    <col min="3" max="3" width="10.625" style="65" customWidth="1"/>
    <col min="4" max="4" width="10.625" style="65" hidden="1" customWidth="1"/>
    <col min="5" max="5" width="3.375" style="65" bestFit="1" customWidth="1"/>
    <col min="6" max="6" width="15.625" style="66" customWidth="1"/>
    <col min="7" max="7" width="3.375" style="66" bestFit="1" customWidth="1"/>
    <col min="8" max="8" width="15.625" style="66" customWidth="1"/>
    <col min="9" max="9" width="3.375" style="66" bestFit="1" customWidth="1"/>
    <col min="10" max="10" width="15.625" style="65" customWidth="1"/>
    <col min="11" max="11" width="3.375" style="66" bestFit="1" customWidth="1"/>
    <col min="12" max="12" width="15.625" style="66" customWidth="1"/>
    <col min="13" max="13" width="3.375" style="66" customWidth="1"/>
    <col min="14" max="14" width="50.625" style="66" customWidth="1"/>
    <col min="15" max="16384" width="9" style="66"/>
  </cols>
  <sheetData>
    <row r="1" spans="2:14" x14ac:dyDescent="0.4">
      <c r="B1" s="64" t="s">
        <v>32</v>
      </c>
    </row>
    <row r="2" spans="2:14" x14ac:dyDescent="0.4">
      <c r="B2" s="67" t="s">
        <v>33</v>
      </c>
      <c r="F2" s="68"/>
      <c r="J2" s="69"/>
    </row>
    <row r="3" spans="2:14" x14ac:dyDescent="0.4">
      <c r="B3" s="68" t="s">
        <v>177</v>
      </c>
      <c r="F3" s="69" t="s">
        <v>178</v>
      </c>
      <c r="J3" s="69"/>
    </row>
    <row r="4" spans="2:14" x14ac:dyDescent="0.4">
      <c r="B4" s="67"/>
      <c r="F4" s="1468" t="s">
        <v>34</v>
      </c>
      <c r="G4" s="1468"/>
      <c r="H4" s="1468"/>
      <c r="I4" s="1468"/>
      <c r="J4" s="1468"/>
      <c r="K4" s="1468"/>
      <c r="L4" s="1468"/>
      <c r="N4" s="1468" t="s">
        <v>185</v>
      </c>
    </row>
    <row r="5" spans="2:14" x14ac:dyDescent="0.4">
      <c r="B5" s="65" t="s">
        <v>20</v>
      </c>
      <c r="C5" s="65" t="s">
        <v>4</v>
      </c>
      <c r="F5" s="65" t="s">
        <v>186</v>
      </c>
      <c r="G5" s="65"/>
      <c r="H5" s="65" t="s">
        <v>187</v>
      </c>
      <c r="J5" s="65" t="s">
        <v>35</v>
      </c>
      <c r="L5" s="65" t="s">
        <v>34</v>
      </c>
      <c r="N5" s="1468"/>
    </row>
    <row r="6" spans="2:14" x14ac:dyDescent="0.4">
      <c r="B6" s="70">
        <v>1</v>
      </c>
      <c r="C6" s="71" t="s">
        <v>38</v>
      </c>
      <c r="D6" s="72" t="str">
        <f>C6</f>
        <v>a</v>
      </c>
      <c r="E6" s="70" t="s">
        <v>16</v>
      </c>
      <c r="F6" s="73">
        <v>0.29166666666666669</v>
      </c>
      <c r="G6" s="70" t="s">
        <v>17</v>
      </c>
      <c r="H6" s="73">
        <v>0.66666666666666663</v>
      </c>
      <c r="I6" s="74" t="s">
        <v>37</v>
      </c>
      <c r="J6" s="73">
        <v>4.1666666666666664E-2</v>
      </c>
      <c r="K6" s="75" t="s">
        <v>2</v>
      </c>
      <c r="L6" s="76">
        <f>IF(OR(F6="",H6=""),"",(H6+IF(F6&gt;H6,1,0)-F6-J6)*24)</f>
        <v>7.9999999999999982</v>
      </c>
      <c r="N6" s="77"/>
    </row>
    <row r="7" spans="2:14" x14ac:dyDescent="0.4">
      <c r="B7" s="70">
        <v>2</v>
      </c>
      <c r="C7" s="71" t="s">
        <v>39</v>
      </c>
      <c r="D7" s="72" t="str">
        <f t="shared" ref="D7:D38" si="0">C7</f>
        <v>b</v>
      </c>
      <c r="E7" s="70" t="s">
        <v>16</v>
      </c>
      <c r="F7" s="73">
        <v>0.375</v>
      </c>
      <c r="G7" s="70" t="s">
        <v>17</v>
      </c>
      <c r="H7" s="73">
        <v>0.75</v>
      </c>
      <c r="I7" s="74" t="s">
        <v>37</v>
      </c>
      <c r="J7" s="73">
        <v>4.1666666666666664E-2</v>
      </c>
      <c r="K7" s="75" t="s">
        <v>2</v>
      </c>
      <c r="L7" s="76">
        <f>IF(OR(F7="",H7=""),"",(H7+IF(F7&gt;H7,1,0)-F7-J7)*24)</f>
        <v>8</v>
      </c>
      <c r="N7" s="77"/>
    </row>
    <row r="8" spans="2:14" x14ac:dyDescent="0.4">
      <c r="B8" s="70">
        <v>3</v>
      </c>
      <c r="C8" s="71" t="s">
        <v>40</v>
      </c>
      <c r="D8" s="72" t="str">
        <f t="shared" si="0"/>
        <v>c</v>
      </c>
      <c r="E8" s="70" t="s">
        <v>16</v>
      </c>
      <c r="F8" s="73">
        <v>0.41666666666666669</v>
      </c>
      <c r="G8" s="70" t="s">
        <v>17</v>
      </c>
      <c r="H8" s="73">
        <v>0.79166666666666663</v>
      </c>
      <c r="I8" s="74" t="s">
        <v>37</v>
      </c>
      <c r="J8" s="73">
        <v>4.1666666666666664E-2</v>
      </c>
      <c r="K8" s="75" t="s">
        <v>2</v>
      </c>
      <c r="L8" s="76">
        <f>IF(OR(F8="",H8=""),"",(H8+IF(F8&gt;H8,1,0)-F8-J8)*24)</f>
        <v>7.9999999999999982</v>
      </c>
      <c r="N8" s="77"/>
    </row>
    <row r="9" spans="2:14" x14ac:dyDescent="0.4">
      <c r="B9" s="70">
        <v>4</v>
      </c>
      <c r="C9" s="71" t="s">
        <v>41</v>
      </c>
      <c r="D9" s="72" t="str">
        <f t="shared" si="0"/>
        <v>d</v>
      </c>
      <c r="E9" s="70" t="s">
        <v>16</v>
      </c>
      <c r="F9" s="73">
        <v>0.5</v>
      </c>
      <c r="G9" s="70" t="s">
        <v>17</v>
      </c>
      <c r="H9" s="73">
        <v>0.875</v>
      </c>
      <c r="I9" s="74" t="s">
        <v>37</v>
      </c>
      <c r="J9" s="73">
        <v>4.1666666666666664E-2</v>
      </c>
      <c r="K9" s="75" t="s">
        <v>2</v>
      </c>
      <c r="L9" s="76">
        <f>IF(OR(F9="",H9=""),"",(H9+IF(F9&gt;H9,1,0)-F9-J9)*24)</f>
        <v>8</v>
      </c>
      <c r="N9" s="77"/>
    </row>
    <row r="10" spans="2:14" x14ac:dyDescent="0.4">
      <c r="B10" s="70">
        <v>5</v>
      </c>
      <c r="C10" s="71" t="s">
        <v>42</v>
      </c>
      <c r="D10" s="72" t="str">
        <f t="shared" si="0"/>
        <v>e</v>
      </c>
      <c r="E10" s="70" t="s">
        <v>16</v>
      </c>
      <c r="F10" s="73">
        <v>0.375</v>
      </c>
      <c r="G10" s="70" t="s">
        <v>17</v>
      </c>
      <c r="H10" s="73">
        <v>0.54166666666666663</v>
      </c>
      <c r="I10" s="74" t="s">
        <v>37</v>
      </c>
      <c r="J10" s="73">
        <v>0</v>
      </c>
      <c r="K10" s="75" t="s">
        <v>2</v>
      </c>
      <c r="L10" s="76">
        <f t="shared" ref="L10:L22" si="1">IF(OR(F10="",H10=""),"",(H10+IF(F10&gt;H10,1,0)-F10-J10)*24)</f>
        <v>3.9999999999999991</v>
      </c>
      <c r="N10" s="77"/>
    </row>
    <row r="11" spans="2:14" x14ac:dyDescent="0.4">
      <c r="B11" s="70">
        <v>6</v>
      </c>
      <c r="C11" s="71" t="s">
        <v>43</v>
      </c>
      <c r="D11" s="72" t="str">
        <f t="shared" si="0"/>
        <v>f</v>
      </c>
      <c r="E11" s="70" t="s">
        <v>16</v>
      </c>
      <c r="F11" s="73">
        <v>0.54166666666666663</v>
      </c>
      <c r="G11" s="70" t="s">
        <v>17</v>
      </c>
      <c r="H11" s="73">
        <v>0.75</v>
      </c>
      <c r="I11" s="74" t="s">
        <v>37</v>
      </c>
      <c r="J11" s="73">
        <v>4.1666666666666664E-2</v>
      </c>
      <c r="K11" s="75" t="s">
        <v>2</v>
      </c>
      <c r="L11" s="76">
        <f>IF(OR(F11="",H11=""),"",(H11+IF(F11&gt;H11,1,0)-F11-J11)*24)</f>
        <v>4.0000000000000009</v>
      </c>
      <c r="N11" s="77"/>
    </row>
    <row r="12" spans="2:14" x14ac:dyDescent="0.4">
      <c r="B12" s="70">
        <v>7</v>
      </c>
      <c r="C12" s="71" t="s">
        <v>44</v>
      </c>
      <c r="D12" s="72" t="str">
        <f t="shared" si="0"/>
        <v>g</v>
      </c>
      <c r="E12" s="70" t="s">
        <v>16</v>
      </c>
      <c r="F12" s="73">
        <v>0.58333333333333337</v>
      </c>
      <c r="G12" s="70" t="s">
        <v>17</v>
      </c>
      <c r="H12" s="73">
        <v>0.83333333333333337</v>
      </c>
      <c r="I12" s="74" t="s">
        <v>37</v>
      </c>
      <c r="J12" s="73">
        <v>0</v>
      </c>
      <c r="K12" s="75" t="s">
        <v>2</v>
      </c>
      <c r="L12" s="76">
        <f t="shared" si="1"/>
        <v>6</v>
      </c>
      <c r="N12" s="77"/>
    </row>
    <row r="13" spans="2:14" x14ac:dyDescent="0.4">
      <c r="B13" s="70">
        <v>8</v>
      </c>
      <c r="C13" s="71" t="s">
        <v>45</v>
      </c>
      <c r="D13" s="72" t="str">
        <f t="shared" si="0"/>
        <v>h</v>
      </c>
      <c r="E13" s="70" t="s">
        <v>16</v>
      </c>
      <c r="F13" s="73">
        <v>0.66666666666666663</v>
      </c>
      <c r="G13" s="70" t="s">
        <v>17</v>
      </c>
      <c r="H13" s="73">
        <v>1</v>
      </c>
      <c r="I13" s="74" t="s">
        <v>37</v>
      </c>
      <c r="J13" s="73">
        <v>0</v>
      </c>
      <c r="K13" s="75" t="s">
        <v>2</v>
      </c>
      <c r="L13" s="76">
        <f t="shared" si="1"/>
        <v>8</v>
      </c>
      <c r="N13" s="77" t="s">
        <v>209</v>
      </c>
    </row>
    <row r="14" spans="2:14" x14ac:dyDescent="0.4">
      <c r="B14" s="70">
        <v>9</v>
      </c>
      <c r="C14" s="71" t="s">
        <v>46</v>
      </c>
      <c r="D14" s="72" t="str">
        <f t="shared" si="0"/>
        <v>i</v>
      </c>
      <c r="E14" s="70" t="s">
        <v>16</v>
      </c>
      <c r="F14" s="73">
        <v>0</v>
      </c>
      <c r="G14" s="70" t="s">
        <v>17</v>
      </c>
      <c r="H14" s="73">
        <v>0.375</v>
      </c>
      <c r="I14" s="74" t="s">
        <v>37</v>
      </c>
      <c r="J14" s="73">
        <v>4.1666666666666664E-2</v>
      </c>
      <c r="K14" s="75" t="s">
        <v>2</v>
      </c>
      <c r="L14" s="76">
        <f t="shared" si="1"/>
        <v>8</v>
      </c>
      <c r="N14" s="77" t="s">
        <v>222</v>
      </c>
    </row>
    <row r="15" spans="2:14" x14ac:dyDescent="0.4">
      <c r="B15" s="70">
        <v>10</v>
      </c>
      <c r="C15" s="71" t="s">
        <v>47</v>
      </c>
      <c r="D15" s="72" t="str">
        <f t="shared" si="0"/>
        <v>j</v>
      </c>
      <c r="E15" s="70" t="s">
        <v>16</v>
      </c>
      <c r="F15" s="73"/>
      <c r="G15" s="70" t="s">
        <v>17</v>
      </c>
      <c r="H15" s="73"/>
      <c r="I15" s="74" t="s">
        <v>37</v>
      </c>
      <c r="J15" s="73">
        <v>0</v>
      </c>
      <c r="K15" s="75" t="s">
        <v>2</v>
      </c>
      <c r="L15" s="76" t="str">
        <f t="shared" si="1"/>
        <v/>
      </c>
      <c r="N15" s="77"/>
    </row>
    <row r="16" spans="2:14" x14ac:dyDescent="0.4">
      <c r="B16" s="70">
        <v>11</v>
      </c>
      <c r="C16" s="71" t="s">
        <v>48</v>
      </c>
      <c r="D16" s="72" t="str">
        <f t="shared" si="0"/>
        <v>k</v>
      </c>
      <c r="E16" s="70" t="s">
        <v>16</v>
      </c>
      <c r="F16" s="73"/>
      <c r="G16" s="70" t="s">
        <v>17</v>
      </c>
      <c r="H16" s="73"/>
      <c r="I16" s="74" t="s">
        <v>37</v>
      </c>
      <c r="J16" s="73">
        <v>0</v>
      </c>
      <c r="K16" s="75" t="s">
        <v>2</v>
      </c>
      <c r="L16" s="76" t="str">
        <f t="shared" si="1"/>
        <v/>
      </c>
      <c r="N16" s="77"/>
    </row>
    <row r="17" spans="2:14" x14ac:dyDescent="0.4">
      <c r="B17" s="70">
        <v>12</v>
      </c>
      <c r="C17" s="71" t="s">
        <v>49</v>
      </c>
      <c r="D17" s="72" t="str">
        <f t="shared" si="0"/>
        <v>l</v>
      </c>
      <c r="E17" s="70" t="s">
        <v>16</v>
      </c>
      <c r="F17" s="73"/>
      <c r="G17" s="70" t="s">
        <v>17</v>
      </c>
      <c r="H17" s="73"/>
      <c r="I17" s="74" t="s">
        <v>37</v>
      </c>
      <c r="J17" s="73">
        <v>0</v>
      </c>
      <c r="K17" s="75" t="s">
        <v>2</v>
      </c>
      <c r="L17" s="76" t="str">
        <f t="shared" si="1"/>
        <v/>
      </c>
      <c r="N17" s="77"/>
    </row>
    <row r="18" spans="2:14" x14ac:dyDescent="0.4">
      <c r="B18" s="70">
        <v>13</v>
      </c>
      <c r="C18" s="71" t="s">
        <v>50</v>
      </c>
      <c r="D18" s="72" t="str">
        <f t="shared" si="0"/>
        <v>m</v>
      </c>
      <c r="E18" s="70" t="s">
        <v>16</v>
      </c>
      <c r="F18" s="73"/>
      <c r="G18" s="70" t="s">
        <v>17</v>
      </c>
      <c r="H18" s="73"/>
      <c r="I18" s="74" t="s">
        <v>37</v>
      </c>
      <c r="J18" s="73">
        <v>0</v>
      </c>
      <c r="K18" s="75" t="s">
        <v>2</v>
      </c>
      <c r="L18" s="76" t="str">
        <f t="shared" si="1"/>
        <v/>
      </c>
      <c r="N18" s="77"/>
    </row>
    <row r="19" spans="2:14" x14ac:dyDescent="0.4">
      <c r="B19" s="70">
        <v>14</v>
      </c>
      <c r="C19" s="71" t="s">
        <v>51</v>
      </c>
      <c r="D19" s="72" t="str">
        <f t="shared" si="0"/>
        <v>n</v>
      </c>
      <c r="E19" s="70" t="s">
        <v>16</v>
      </c>
      <c r="F19" s="73"/>
      <c r="G19" s="70" t="s">
        <v>17</v>
      </c>
      <c r="H19" s="73"/>
      <c r="I19" s="74" t="s">
        <v>37</v>
      </c>
      <c r="J19" s="73">
        <v>0</v>
      </c>
      <c r="K19" s="75" t="s">
        <v>2</v>
      </c>
      <c r="L19" s="76" t="str">
        <f t="shared" si="1"/>
        <v/>
      </c>
      <c r="N19" s="77"/>
    </row>
    <row r="20" spans="2:14" x14ac:dyDescent="0.4">
      <c r="B20" s="70">
        <v>15</v>
      </c>
      <c r="C20" s="71" t="s">
        <v>52</v>
      </c>
      <c r="D20" s="72" t="str">
        <f t="shared" si="0"/>
        <v>o</v>
      </c>
      <c r="E20" s="70" t="s">
        <v>16</v>
      </c>
      <c r="F20" s="73"/>
      <c r="G20" s="70" t="s">
        <v>17</v>
      </c>
      <c r="H20" s="73"/>
      <c r="I20" s="74" t="s">
        <v>37</v>
      </c>
      <c r="J20" s="73">
        <v>0</v>
      </c>
      <c r="K20" s="75" t="s">
        <v>2</v>
      </c>
      <c r="L20" s="76" t="str">
        <f t="shared" si="1"/>
        <v/>
      </c>
      <c r="N20" s="77"/>
    </row>
    <row r="21" spans="2:14" x14ac:dyDescent="0.4">
      <c r="B21" s="70">
        <v>16</v>
      </c>
      <c r="C21" s="71" t="s">
        <v>53</v>
      </c>
      <c r="D21" s="72" t="str">
        <f t="shared" si="0"/>
        <v>p</v>
      </c>
      <c r="E21" s="70" t="s">
        <v>16</v>
      </c>
      <c r="F21" s="73"/>
      <c r="G21" s="70" t="s">
        <v>17</v>
      </c>
      <c r="H21" s="73"/>
      <c r="I21" s="74" t="s">
        <v>37</v>
      </c>
      <c r="J21" s="73">
        <v>0</v>
      </c>
      <c r="K21" s="75" t="s">
        <v>2</v>
      </c>
      <c r="L21" s="76" t="str">
        <f t="shared" si="1"/>
        <v/>
      </c>
      <c r="N21" s="77"/>
    </row>
    <row r="22" spans="2:14" x14ac:dyDescent="0.4">
      <c r="B22" s="70">
        <v>17</v>
      </c>
      <c r="C22" s="71" t="s">
        <v>54</v>
      </c>
      <c r="D22" s="72" t="str">
        <f t="shared" si="0"/>
        <v>q</v>
      </c>
      <c r="E22" s="70" t="s">
        <v>16</v>
      </c>
      <c r="F22" s="73"/>
      <c r="G22" s="70" t="s">
        <v>17</v>
      </c>
      <c r="H22" s="73"/>
      <c r="I22" s="74" t="s">
        <v>37</v>
      </c>
      <c r="J22" s="73">
        <v>0</v>
      </c>
      <c r="K22" s="75" t="s">
        <v>2</v>
      </c>
      <c r="L22" s="76" t="str">
        <f t="shared" si="1"/>
        <v/>
      </c>
      <c r="N22" s="77"/>
    </row>
    <row r="23" spans="2:14" x14ac:dyDescent="0.4">
      <c r="B23" s="70">
        <v>18</v>
      </c>
      <c r="C23" s="71" t="s">
        <v>55</v>
      </c>
      <c r="D23" s="72" t="str">
        <f t="shared" si="0"/>
        <v>r</v>
      </c>
      <c r="E23" s="70" t="s">
        <v>16</v>
      </c>
      <c r="F23" s="78"/>
      <c r="G23" s="70" t="s">
        <v>17</v>
      </c>
      <c r="H23" s="78"/>
      <c r="I23" s="74" t="s">
        <v>37</v>
      </c>
      <c r="J23" s="78"/>
      <c r="K23" s="75" t="s">
        <v>2</v>
      </c>
      <c r="L23" s="71">
        <v>1</v>
      </c>
      <c r="N23" s="77"/>
    </row>
    <row r="24" spans="2:14" x14ac:dyDescent="0.4">
      <c r="B24" s="70">
        <v>19</v>
      </c>
      <c r="C24" s="71" t="s">
        <v>56</v>
      </c>
      <c r="D24" s="72" t="str">
        <f t="shared" si="0"/>
        <v>s</v>
      </c>
      <c r="E24" s="70" t="s">
        <v>16</v>
      </c>
      <c r="F24" s="78"/>
      <c r="G24" s="70" t="s">
        <v>17</v>
      </c>
      <c r="H24" s="78"/>
      <c r="I24" s="74" t="s">
        <v>37</v>
      </c>
      <c r="J24" s="78"/>
      <c r="K24" s="75" t="s">
        <v>2</v>
      </c>
      <c r="L24" s="71">
        <v>2</v>
      </c>
      <c r="N24" s="77"/>
    </row>
    <row r="25" spans="2:14" x14ac:dyDescent="0.4">
      <c r="B25" s="70">
        <v>20</v>
      </c>
      <c r="C25" s="71" t="s">
        <v>57</v>
      </c>
      <c r="D25" s="72" t="str">
        <f t="shared" si="0"/>
        <v>t</v>
      </c>
      <c r="E25" s="70" t="s">
        <v>16</v>
      </c>
      <c r="F25" s="78"/>
      <c r="G25" s="70" t="s">
        <v>17</v>
      </c>
      <c r="H25" s="78"/>
      <c r="I25" s="74" t="s">
        <v>37</v>
      </c>
      <c r="J25" s="78"/>
      <c r="K25" s="75" t="s">
        <v>2</v>
      </c>
      <c r="L25" s="71">
        <v>3</v>
      </c>
      <c r="N25" s="77"/>
    </row>
    <row r="26" spans="2:14" x14ac:dyDescent="0.4">
      <c r="B26" s="70">
        <v>21</v>
      </c>
      <c r="C26" s="71" t="s">
        <v>58</v>
      </c>
      <c r="D26" s="72" t="str">
        <f t="shared" si="0"/>
        <v>u</v>
      </c>
      <c r="E26" s="70" t="s">
        <v>16</v>
      </c>
      <c r="F26" s="78"/>
      <c r="G26" s="70" t="s">
        <v>17</v>
      </c>
      <c r="H26" s="78"/>
      <c r="I26" s="74" t="s">
        <v>37</v>
      </c>
      <c r="J26" s="78"/>
      <c r="K26" s="75" t="s">
        <v>2</v>
      </c>
      <c r="L26" s="71">
        <v>4</v>
      </c>
      <c r="N26" s="77"/>
    </row>
    <row r="27" spans="2:14" x14ac:dyDescent="0.4">
      <c r="B27" s="70">
        <v>22</v>
      </c>
      <c r="C27" s="71" t="s">
        <v>59</v>
      </c>
      <c r="D27" s="72" t="str">
        <f t="shared" si="0"/>
        <v>v</v>
      </c>
      <c r="E27" s="70" t="s">
        <v>16</v>
      </c>
      <c r="F27" s="78"/>
      <c r="G27" s="70" t="s">
        <v>17</v>
      </c>
      <c r="H27" s="78"/>
      <c r="I27" s="74" t="s">
        <v>37</v>
      </c>
      <c r="J27" s="78"/>
      <c r="K27" s="75" t="s">
        <v>2</v>
      </c>
      <c r="L27" s="71">
        <v>5</v>
      </c>
      <c r="N27" s="77"/>
    </row>
    <row r="28" spans="2:14" x14ac:dyDescent="0.4">
      <c r="B28" s="70">
        <v>23</v>
      </c>
      <c r="C28" s="71" t="s">
        <v>60</v>
      </c>
      <c r="D28" s="72" t="str">
        <f t="shared" si="0"/>
        <v>w</v>
      </c>
      <c r="E28" s="70" t="s">
        <v>16</v>
      </c>
      <c r="F28" s="78"/>
      <c r="G28" s="70" t="s">
        <v>17</v>
      </c>
      <c r="H28" s="78"/>
      <c r="I28" s="74" t="s">
        <v>37</v>
      </c>
      <c r="J28" s="78"/>
      <c r="K28" s="75" t="s">
        <v>2</v>
      </c>
      <c r="L28" s="71">
        <v>6</v>
      </c>
      <c r="N28" s="77"/>
    </row>
    <row r="29" spans="2:14" x14ac:dyDescent="0.4">
      <c r="B29" s="70">
        <v>24</v>
      </c>
      <c r="C29" s="71" t="s">
        <v>61</v>
      </c>
      <c r="D29" s="72" t="str">
        <f t="shared" si="0"/>
        <v>x</v>
      </c>
      <c r="E29" s="70" t="s">
        <v>16</v>
      </c>
      <c r="F29" s="78"/>
      <c r="G29" s="70" t="s">
        <v>17</v>
      </c>
      <c r="H29" s="78"/>
      <c r="I29" s="74" t="s">
        <v>37</v>
      </c>
      <c r="J29" s="78"/>
      <c r="K29" s="75" t="s">
        <v>2</v>
      </c>
      <c r="L29" s="71">
        <v>7</v>
      </c>
      <c r="N29" s="77"/>
    </row>
    <row r="30" spans="2:14" x14ac:dyDescent="0.4">
      <c r="B30" s="70">
        <v>25</v>
      </c>
      <c r="C30" s="71" t="s">
        <v>62</v>
      </c>
      <c r="D30" s="72" t="str">
        <f t="shared" si="0"/>
        <v>y</v>
      </c>
      <c r="E30" s="70" t="s">
        <v>16</v>
      </c>
      <c r="F30" s="78"/>
      <c r="G30" s="70" t="s">
        <v>17</v>
      </c>
      <c r="H30" s="78"/>
      <c r="I30" s="74" t="s">
        <v>37</v>
      </c>
      <c r="J30" s="78"/>
      <c r="K30" s="75" t="s">
        <v>2</v>
      </c>
      <c r="L30" s="71">
        <v>8</v>
      </c>
      <c r="N30" s="77"/>
    </row>
    <row r="31" spans="2:14" x14ac:dyDescent="0.4">
      <c r="B31" s="70">
        <v>26</v>
      </c>
      <c r="C31" s="71" t="s">
        <v>63</v>
      </c>
      <c r="D31" s="72" t="str">
        <f t="shared" si="0"/>
        <v>z</v>
      </c>
      <c r="E31" s="70" t="s">
        <v>16</v>
      </c>
      <c r="F31" s="78"/>
      <c r="G31" s="70" t="s">
        <v>17</v>
      </c>
      <c r="H31" s="78"/>
      <c r="I31" s="74" t="s">
        <v>37</v>
      </c>
      <c r="J31" s="78"/>
      <c r="K31" s="75" t="s">
        <v>2</v>
      </c>
      <c r="L31" s="71">
        <v>1</v>
      </c>
      <c r="N31" s="77"/>
    </row>
    <row r="32" spans="2:14" x14ac:dyDescent="0.4">
      <c r="B32" s="70">
        <v>27</v>
      </c>
      <c r="C32" s="71" t="s">
        <v>61</v>
      </c>
      <c r="D32" s="72" t="str">
        <f t="shared" si="0"/>
        <v>x</v>
      </c>
      <c r="E32" s="70" t="s">
        <v>16</v>
      </c>
      <c r="F32" s="78"/>
      <c r="G32" s="70" t="s">
        <v>17</v>
      </c>
      <c r="H32" s="78"/>
      <c r="I32" s="74" t="s">
        <v>37</v>
      </c>
      <c r="J32" s="78"/>
      <c r="K32" s="75" t="s">
        <v>2</v>
      </c>
      <c r="L32" s="71">
        <v>2</v>
      </c>
      <c r="N32" s="77"/>
    </row>
    <row r="33" spans="2:14" x14ac:dyDescent="0.4">
      <c r="B33" s="70">
        <v>28</v>
      </c>
      <c r="C33" s="71" t="s">
        <v>64</v>
      </c>
      <c r="D33" s="72" t="str">
        <f t="shared" si="0"/>
        <v>aa</v>
      </c>
      <c r="E33" s="70" t="s">
        <v>16</v>
      </c>
      <c r="F33" s="78"/>
      <c r="G33" s="70" t="s">
        <v>17</v>
      </c>
      <c r="H33" s="78"/>
      <c r="I33" s="74" t="s">
        <v>37</v>
      </c>
      <c r="J33" s="78"/>
      <c r="K33" s="75" t="s">
        <v>2</v>
      </c>
      <c r="L33" s="71">
        <v>3</v>
      </c>
      <c r="N33" s="77"/>
    </row>
    <row r="34" spans="2:14" x14ac:dyDescent="0.4">
      <c r="B34" s="70">
        <v>29</v>
      </c>
      <c r="C34" s="71" t="s">
        <v>65</v>
      </c>
      <c r="D34" s="72" t="str">
        <f t="shared" si="0"/>
        <v>ab</v>
      </c>
      <c r="E34" s="70" t="s">
        <v>16</v>
      </c>
      <c r="F34" s="78"/>
      <c r="G34" s="70" t="s">
        <v>17</v>
      </c>
      <c r="H34" s="78"/>
      <c r="I34" s="74" t="s">
        <v>37</v>
      </c>
      <c r="J34" s="78"/>
      <c r="K34" s="75" t="s">
        <v>2</v>
      </c>
      <c r="L34" s="71">
        <v>4</v>
      </c>
      <c r="N34" s="77"/>
    </row>
    <row r="35" spans="2:14" x14ac:dyDescent="0.4">
      <c r="B35" s="70">
        <v>30</v>
      </c>
      <c r="C35" s="71" t="s">
        <v>66</v>
      </c>
      <c r="D35" s="72" t="str">
        <f t="shared" si="0"/>
        <v>ac</v>
      </c>
      <c r="E35" s="70" t="s">
        <v>16</v>
      </c>
      <c r="F35" s="78"/>
      <c r="G35" s="70" t="s">
        <v>17</v>
      </c>
      <c r="H35" s="78"/>
      <c r="I35" s="74" t="s">
        <v>37</v>
      </c>
      <c r="J35" s="78"/>
      <c r="K35" s="75" t="s">
        <v>2</v>
      </c>
      <c r="L35" s="71">
        <v>5</v>
      </c>
      <c r="N35" s="77"/>
    </row>
    <row r="36" spans="2:14" x14ac:dyDescent="0.4">
      <c r="B36" s="70">
        <v>31</v>
      </c>
      <c r="C36" s="71" t="s">
        <v>67</v>
      </c>
      <c r="D36" s="72" t="str">
        <f t="shared" si="0"/>
        <v>ad</v>
      </c>
      <c r="E36" s="70" t="s">
        <v>16</v>
      </c>
      <c r="F36" s="78"/>
      <c r="G36" s="70" t="s">
        <v>17</v>
      </c>
      <c r="H36" s="78"/>
      <c r="I36" s="74" t="s">
        <v>37</v>
      </c>
      <c r="J36" s="78"/>
      <c r="K36" s="75" t="s">
        <v>2</v>
      </c>
      <c r="L36" s="71">
        <v>6</v>
      </c>
      <c r="N36" s="77"/>
    </row>
    <row r="37" spans="2:14" x14ac:dyDescent="0.4">
      <c r="B37" s="70">
        <v>32</v>
      </c>
      <c r="C37" s="71" t="s">
        <v>68</v>
      </c>
      <c r="D37" s="72" t="str">
        <f t="shared" si="0"/>
        <v>ae</v>
      </c>
      <c r="E37" s="70" t="s">
        <v>16</v>
      </c>
      <c r="F37" s="78"/>
      <c r="G37" s="70" t="s">
        <v>17</v>
      </c>
      <c r="H37" s="78"/>
      <c r="I37" s="74" t="s">
        <v>37</v>
      </c>
      <c r="J37" s="78"/>
      <c r="K37" s="75" t="s">
        <v>2</v>
      </c>
      <c r="L37" s="71">
        <v>7</v>
      </c>
      <c r="N37" s="77"/>
    </row>
    <row r="38" spans="2:14" x14ac:dyDescent="0.4">
      <c r="B38" s="70">
        <v>33</v>
      </c>
      <c r="C38" s="71" t="s">
        <v>69</v>
      </c>
      <c r="D38" s="72" t="str">
        <f t="shared" si="0"/>
        <v>af</v>
      </c>
      <c r="E38" s="70" t="s">
        <v>16</v>
      </c>
      <c r="F38" s="78"/>
      <c r="G38" s="70" t="s">
        <v>17</v>
      </c>
      <c r="H38" s="78"/>
      <c r="I38" s="74" t="s">
        <v>37</v>
      </c>
      <c r="J38" s="78"/>
      <c r="K38" s="75" t="s">
        <v>2</v>
      </c>
      <c r="L38" s="71">
        <v>8</v>
      </c>
      <c r="N38" s="77"/>
    </row>
    <row r="39" spans="2:14" x14ac:dyDescent="0.4">
      <c r="B39" s="70">
        <v>34</v>
      </c>
      <c r="C39" s="79" t="s">
        <v>87</v>
      </c>
      <c r="D39" s="72"/>
      <c r="E39" s="70" t="s">
        <v>16</v>
      </c>
      <c r="F39" s="73">
        <v>0.29166666666666669</v>
      </c>
      <c r="G39" s="70" t="s">
        <v>17</v>
      </c>
      <c r="H39" s="73">
        <v>0.39583333333333331</v>
      </c>
      <c r="I39" s="74" t="s">
        <v>37</v>
      </c>
      <c r="J39" s="73">
        <v>0</v>
      </c>
      <c r="K39" s="75" t="s">
        <v>2</v>
      </c>
      <c r="L39" s="76">
        <f t="shared" ref="L39:L40" si="2">IF(OR(F39="",H39=""),"",(H39+IF(F39&gt;H39,1,0)-F39-J39)*24)</f>
        <v>2.4999999999999991</v>
      </c>
      <c r="N39" s="77"/>
    </row>
    <row r="40" spans="2:14" x14ac:dyDescent="0.4">
      <c r="B40" s="70"/>
      <c r="C40" s="80" t="s">
        <v>36</v>
      </c>
      <c r="D40" s="72"/>
      <c r="E40" s="70" t="s">
        <v>16</v>
      </c>
      <c r="F40" s="73">
        <v>0.6875</v>
      </c>
      <c r="G40" s="70" t="s">
        <v>17</v>
      </c>
      <c r="H40" s="73">
        <v>0.83333333333333337</v>
      </c>
      <c r="I40" s="74" t="s">
        <v>37</v>
      </c>
      <c r="J40" s="73">
        <v>0</v>
      </c>
      <c r="K40" s="75" t="s">
        <v>2</v>
      </c>
      <c r="L40" s="76">
        <f t="shared" si="2"/>
        <v>3.5000000000000009</v>
      </c>
      <c r="N40" s="77"/>
    </row>
    <row r="41" spans="2:14" x14ac:dyDescent="0.4">
      <c r="B41" s="70"/>
      <c r="C41" s="81" t="s">
        <v>36</v>
      </c>
      <c r="D41" s="72" t="str">
        <f>C39</f>
        <v>ag</v>
      </c>
      <c r="E41" s="70" t="s">
        <v>16</v>
      </c>
      <c r="F41" s="73" t="s">
        <v>36</v>
      </c>
      <c r="G41" s="70" t="s">
        <v>17</v>
      </c>
      <c r="H41" s="73" t="s">
        <v>36</v>
      </c>
      <c r="I41" s="74" t="s">
        <v>37</v>
      </c>
      <c r="J41" s="73" t="s">
        <v>36</v>
      </c>
      <c r="K41" s="75" t="s">
        <v>2</v>
      </c>
      <c r="L41" s="76">
        <f>IF(OR(L39="",L40=""),"",L39+L40)</f>
        <v>6</v>
      </c>
      <c r="N41" s="77" t="s">
        <v>188</v>
      </c>
    </row>
    <row r="42" spans="2:14" x14ac:dyDescent="0.4">
      <c r="B42" s="70"/>
      <c r="C42" s="79" t="s">
        <v>189</v>
      </c>
      <c r="D42" s="72"/>
      <c r="E42" s="70" t="s">
        <v>16</v>
      </c>
      <c r="F42" s="73"/>
      <c r="G42" s="70" t="s">
        <v>17</v>
      </c>
      <c r="H42" s="73"/>
      <c r="I42" s="74" t="s">
        <v>37</v>
      </c>
      <c r="J42" s="73">
        <v>0</v>
      </c>
      <c r="K42" s="75" t="s">
        <v>2</v>
      </c>
      <c r="L42" s="76" t="str">
        <f t="shared" ref="L42:L43" si="3">IF(OR(F42="",H42=""),"",(H42+IF(F42&gt;H42,1,0)-F42-J42)*24)</f>
        <v/>
      </c>
      <c r="N42" s="77"/>
    </row>
    <row r="43" spans="2:14" x14ac:dyDescent="0.4">
      <c r="B43" s="70">
        <v>35</v>
      </c>
      <c r="C43" s="80" t="s">
        <v>36</v>
      </c>
      <c r="D43" s="72"/>
      <c r="E43" s="70" t="s">
        <v>16</v>
      </c>
      <c r="F43" s="73"/>
      <c r="G43" s="70" t="s">
        <v>17</v>
      </c>
      <c r="H43" s="73"/>
      <c r="I43" s="74" t="s">
        <v>37</v>
      </c>
      <c r="J43" s="73">
        <v>0</v>
      </c>
      <c r="K43" s="75" t="s">
        <v>2</v>
      </c>
      <c r="L43" s="76" t="str">
        <f t="shared" si="3"/>
        <v/>
      </c>
      <c r="N43" s="77"/>
    </row>
    <row r="44" spans="2:14" x14ac:dyDescent="0.4">
      <c r="B44" s="70"/>
      <c r="C44" s="81" t="s">
        <v>36</v>
      </c>
      <c r="D44" s="72" t="str">
        <f>C42</f>
        <v>ah</v>
      </c>
      <c r="E44" s="70" t="s">
        <v>16</v>
      </c>
      <c r="F44" s="73" t="s">
        <v>36</v>
      </c>
      <c r="G44" s="70" t="s">
        <v>17</v>
      </c>
      <c r="H44" s="73" t="s">
        <v>36</v>
      </c>
      <c r="I44" s="74" t="s">
        <v>37</v>
      </c>
      <c r="J44" s="73" t="s">
        <v>36</v>
      </c>
      <c r="K44" s="75" t="s">
        <v>2</v>
      </c>
      <c r="L44" s="76" t="str">
        <f>IF(OR(L42="",L43=""),"",L42+L43)</f>
        <v/>
      </c>
      <c r="N44" s="77" t="s">
        <v>190</v>
      </c>
    </row>
    <row r="45" spans="2:14" x14ac:dyDescent="0.4">
      <c r="B45" s="70"/>
      <c r="C45" s="79" t="s">
        <v>191</v>
      </c>
      <c r="D45" s="72"/>
      <c r="E45" s="70" t="s">
        <v>16</v>
      </c>
      <c r="F45" s="73"/>
      <c r="G45" s="70" t="s">
        <v>17</v>
      </c>
      <c r="H45" s="73"/>
      <c r="I45" s="74" t="s">
        <v>37</v>
      </c>
      <c r="J45" s="73">
        <v>0</v>
      </c>
      <c r="K45" s="75" t="s">
        <v>2</v>
      </c>
      <c r="L45" s="76" t="str">
        <f t="shared" ref="L45:L46" si="4">IF(OR(F45="",H45=""),"",(H45+IF(F45&gt;H45,1,0)-F45-J45)*24)</f>
        <v/>
      </c>
      <c r="N45" s="77"/>
    </row>
    <row r="46" spans="2:14" x14ac:dyDescent="0.4">
      <c r="B46" s="70">
        <v>36</v>
      </c>
      <c r="C46" s="80" t="s">
        <v>36</v>
      </c>
      <c r="D46" s="72"/>
      <c r="E46" s="70" t="s">
        <v>16</v>
      </c>
      <c r="F46" s="73"/>
      <c r="G46" s="70" t="s">
        <v>17</v>
      </c>
      <c r="H46" s="73"/>
      <c r="I46" s="74" t="s">
        <v>37</v>
      </c>
      <c r="J46" s="73">
        <v>0</v>
      </c>
      <c r="K46" s="75" t="s">
        <v>2</v>
      </c>
      <c r="L46" s="76" t="str">
        <f t="shared" si="4"/>
        <v/>
      </c>
      <c r="N46" s="77"/>
    </row>
    <row r="47" spans="2:14" x14ac:dyDescent="0.4">
      <c r="B47" s="70"/>
      <c r="C47" s="81" t="s">
        <v>36</v>
      </c>
      <c r="D47" s="72" t="str">
        <f>C45</f>
        <v>ai</v>
      </c>
      <c r="E47" s="70" t="s">
        <v>16</v>
      </c>
      <c r="F47" s="73" t="s">
        <v>36</v>
      </c>
      <c r="G47" s="70" t="s">
        <v>17</v>
      </c>
      <c r="H47" s="73" t="s">
        <v>36</v>
      </c>
      <c r="I47" s="74" t="s">
        <v>37</v>
      </c>
      <c r="J47" s="73" t="s">
        <v>36</v>
      </c>
      <c r="K47" s="75" t="s">
        <v>2</v>
      </c>
      <c r="L47" s="76" t="str">
        <f>IF(OR(L45="",L46=""),"",L45+L46)</f>
        <v/>
      </c>
      <c r="N47" s="77" t="s">
        <v>190</v>
      </c>
    </row>
    <row r="49" spans="3:4" x14ac:dyDescent="0.4">
      <c r="C49" s="67" t="s">
        <v>192</v>
      </c>
      <c r="D49" s="67"/>
    </row>
    <row r="50" spans="3:4" x14ac:dyDescent="0.4">
      <c r="C50" s="67" t="s">
        <v>193</v>
      </c>
      <c r="D50" s="67"/>
    </row>
    <row r="51" spans="3:4" x14ac:dyDescent="0.4">
      <c r="C51" s="67" t="s">
        <v>194</v>
      </c>
      <c r="D51" s="67"/>
    </row>
    <row r="52" spans="3:4" x14ac:dyDescent="0.4">
      <c r="C52" s="67" t="s">
        <v>195</v>
      </c>
      <c r="D52" s="67"/>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79998168889431442"/>
    <pageSetUpPr fitToPage="1"/>
  </sheetPr>
  <dimension ref="B1:BO290"/>
  <sheetViews>
    <sheetView showGridLines="0" view="pageBreakPreview" zoomScale="55" zoomScaleNormal="55" zoomScaleSheetLayoutView="55"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1334" t="s">
        <v>237</v>
      </c>
      <c r="AU1" s="1335"/>
      <c r="AV1" s="1335"/>
      <c r="AW1" s="1335"/>
      <c r="AX1" s="1335"/>
      <c r="AY1" s="1335"/>
      <c r="AZ1" s="1335"/>
      <c r="BA1" s="1335"/>
      <c r="BB1" s="1335"/>
      <c r="BC1" s="1335"/>
      <c r="BD1" s="1335"/>
      <c r="BE1" s="1335"/>
      <c r="BF1" s="1335"/>
      <c r="BG1" s="1335"/>
      <c r="BH1" s="1335"/>
      <c r="BI1" s="1335"/>
      <c r="BJ1" s="9" t="s">
        <v>2</v>
      </c>
    </row>
    <row r="2" spans="2:67" s="8" customFormat="1" ht="20.25" customHeight="1" x14ac:dyDescent="0.4">
      <c r="J2" s="7"/>
      <c r="M2" s="7"/>
      <c r="N2" s="7"/>
      <c r="P2" s="9"/>
      <c r="Q2" s="9"/>
      <c r="R2" s="9"/>
      <c r="S2" s="9"/>
      <c r="T2" s="9"/>
      <c r="U2" s="9"/>
      <c r="V2" s="9"/>
      <c r="W2" s="9"/>
      <c r="AB2" s="9" t="s">
        <v>27</v>
      </c>
      <c r="AC2" s="1336">
        <v>6</v>
      </c>
      <c r="AD2" s="1336"/>
      <c r="AE2" s="9" t="s">
        <v>28</v>
      </c>
      <c r="AF2" s="1337">
        <f>IF(AC2=0,"",YEAR(DATE(2018+AC2,1,1)))</f>
        <v>2024</v>
      </c>
      <c r="AG2" s="1337"/>
      <c r="AH2" s="8" t="s">
        <v>29</v>
      </c>
      <c r="AI2" s="8" t="s">
        <v>1</v>
      </c>
      <c r="AJ2" s="1336">
        <v>4</v>
      </c>
      <c r="AK2" s="1336"/>
      <c r="AL2" s="8" t="s">
        <v>24</v>
      </c>
      <c r="AS2" s="9" t="s">
        <v>31</v>
      </c>
      <c r="AT2" s="1336" t="s">
        <v>171</v>
      </c>
      <c r="AU2" s="1336"/>
      <c r="AV2" s="1336"/>
      <c r="AW2" s="1336"/>
      <c r="AX2" s="1336"/>
      <c r="AY2" s="1336"/>
      <c r="AZ2" s="1336"/>
      <c r="BA2" s="1336"/>
      <c r="BB2" s="1336"/>
      <c r="BC2" s="1336"/>
      <c r="BD2" s="1336"/>
      <c r="BE2" s="1336"/>
      <c r="BF2" s="1336"/>
      <c r="BG2" s="1336"/>
      <c r="BH2" s="1336"/>
      <c r="BI2" s="1336"/>
      <c r="BJ2" s="9" t="s">
        <v>2</v>
      </c>
      <c r="BK2" s="9"/>
      <c r="BL2" s="9"/>
      <c r="BM2" s="9"/>
    </row>
    <row r="3" spans="2:67" s="8" customFormat="1" ht="20.25" customHeight="1" x14ac:dyDescent="0.4">
      <c r="J3" s="7"/>
      <c r="M3" s="7"/>
      <c r="O3" s="9"/>
      <c r="P3" s="9"/>
      <c r="Q3" s="9"/>
      <c r="R3" s="9"/>
      <c r="S3" s="9"/>
      <c r="T3" s="9"/>
      <c r="U3" s="9"/>
      <c r="AC3" s="12"/>
      <c r="AD3" s="12"/>
      <c r="AE3" s="12"/>
      <c r="AF3" s="13"/>
      <c r="AG3" s="12"/>
      <c r="BD3" s="14" t="s">
        <v>21</v>
      </c>
      <c r="BE3" s="1338" t="s">
        <v>196</v>
      </c>
      <c r="BF3" s="1339"/>
      <c r="BG3" s="1339"/>
      <c r="BH3" s="1340"/>
      <c r="BI3" s="9"/>
    </row>
    <row r="4" spans="2:67" s="8" customFormat="1" ht="20.25" customHeight="1" x14ac:dyDescent="0.4">
      <c r="J4" s="7"/>
      <c r="M4" s="7"/>
      <c r="O4" s="9"/>
      <c r="P4" s="9"/>
      <c r="Q4" s="9"/>
      <c r="R4" s="9"/>
      <c r="S4" s="9"/>
      <c r="T4" s="9"/>
      <c r="U4" s="9"/>
      <c r="AC4" s="12"/>
      <c r="AD4" s="12"/>
      <c r="AE4" s="12"/>
      <c r="AF4" s="13"/>
      <c r="AG4" s="12"/>
      <c r="BD4" s="14" t="s">
        <v>198</v>
      </c>
      <c r="BE4" s="1338" t="s">
        <v>197</v>
      </c>
      <c r="BF4" s="1339"/>
      <c r="BG4" s="1339"/>
      <c r="BH4" s="1340"/>
      <c r="BI4" s="9"/>
    </row>
    <row r="5" spans="2:67" s="8" customFormat="1" ht="9" customHeight="1" x14ac:dyDescent="0.4">
      <c r="J5" s="7"/>
      <c r="M5" s="7"/>
      <c r="O5" s="9"/>
      <c r="P5" s="9"/>
      <c r="Q5" s="9"/>
      <c r="R5" s="9"/>
      <c r="S5" s="9"/>
      <c r="T5" s="9"/>
      <c r="U5" s="9"/>
      <c r="AC5" s="134"/>
      <c r="AD5" s="134"/>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4">
      <c r="B6" s="5"/>
      <c r="C6" s="6"/>
      <c r="D6" s="6"/>
      <c r="E6" s="6"/>
      <c r="F6" s="6"/>
      <c r="G6" s="6"/>
      <c r="H6" s="6"/>
      <c r="I6" s="6"/>
      <c r="J6" s="6"/>
      <c r="K6" s="31"/>
      <c r="L6" s="31"/>
      <c r="M6" s="31"/>
      <c r="N6" s="29"/>
      <c r="O6" s="31"/>
      <c r="P6" s="31"/>
      <c r="Q6" s="31"/>
      <c r="AJ6" s="6"/>
      <c r="AK6" s="6"/>
      <c r="AL6" s="6"/>
      <c r="AM6" s="6"/>
      <c r="AN6" s="6"/>
      <c r="AO6" s="6" t="s">
        <v>214</v>
      </c>
      <c r="AP6" s="6"/>
      <c r="AQ6" s="6"/>
      <c r="AR6" s="6"/>
      <c r="AS6" s="6"/>
      <c r="AT6" s="6"/>
      <c r="AU6" s="6"/>
      <c r="AW6" s="27"/>
      <c r="AX6" s="27"/>
      <c r="AY6" s="2"/>
      <c r="AZ6" s="6"/>
      <c r="BA6" s="1322">
        <v>40</v>
      </c>
      <c r="BB6" s="1323"/>
      <c r="BC6" s="2" t="s">
        <v>22</v>
      </c>
      <c r="BD6" s="6"/>
      <c r="BE6" s="1322">
        <v>160</v>
      </c>
      <c r="BF6" s="1323"/>
      <c r="BG6" s="2" t="s">
        <v>23</v>
      </c>
      <c r="BH6" s="6"/>
      <c r="BI6" s="15"/>
    </row>
    <row r="7" spans="2:67" s="8" customFormat="1" ht="5.25" customHeight="1" x14ac:dyDescent="0.4">
      <c r="B7" s="5"/>
      <c r="C7" s="30"/>
      <c r="D7" s="30"/>
      <c r="E7" s="30"/>
      <c r="F7" s="30"/>
      <c r="G7" s="30"/>
      <c r="H7" s="30"/>
      <c r="I7" s="30"/>
      <c r="J7" s="31"/>
      <c r="K7" s="31"/>
      <c r="L7" s="31"/>
      <c r="M7" s="29"/>
      <c r="N7" s="31"/>
      <c r="O7" s="31"/>
      <c r="P7" s="31"/>
      <c r="Q7" s="31"/>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4">
      <c r="B8" s="32"/>
      <c r="C8" s="29"/>
      <c r="D8" s="29"/>
      <c r="E8" s="29"/>
      <c r="F8" s="29"/>
      <c r="G8" s="29"/>
      <c r="H8" s="29"/>
      <c r="I8" s="29"/>
      <c r="J8" s="31"/>
      <c r="K8" s="31"/>
      <c r="L8" s="31"/>
      <c r="M8" s="29"/>
      <c r="N8" s="31"/>
      <c r="O8" s="31"/>
      <c r="P8" s="31"/>
      <c r="Q8" s="31"/>
      <c r="AJ8" s="25"/>
      <c r="AK8" s="25"/>
      <c r="AL8" s="25"/>
      <c r="AM8" s="6"/>
      <c r="AN8" s="15"/>
      <c r="AO8" s="26"/>
      <c r="AP8" s="26"/>
      <c r="AQ8" s="5"/>
      <c r="AR8" s="27"/>
      <c r="AS8" s="27"/>
      <c r="AT8" s="27"/>
      <c r="AU8" s="28"/>
      <c r="AV8" s="28"/>
      <c r="AW8" s="6"/>
      <c r="AX8" s="27"/>
      <c r="AY8" s="27"/>
      <c r="AZ8" s="29"/>
      <c r="BA8" s="6"/>
      <c r="BB8" s="6" t="s">
        <v>26</v>
      </c>
      <c r="BC8" s="6"/>
      <c r="BD8" s="6"/>
      <c r="BE8" s="1332">
        <f>DAY(EOMONTH(DATE(AF2,AJ2,1),0))</f>
        <v>30</v>
      </c>
      <c r="BF8" s="1333"/>
      <c r="BG8" s="6" t="s">
        <v>25</v>
      </c>
      <c r="BH8" s="6"/>
      <c r="BI8" s="6"/>
      <c r="BM8" s="9"/>
      <c r="BN8" s="9"/>
      <c r="BO8" s="9"/>
    </row>
    <row r="9" spans="2:67" s="8" customFormat="1" ht="5.25" customHeight="1" x14ac:dyDescent="0.4">
      <c r="B9" s="32"/>
      <c r="C9" s="29"/>
      <c r="D9" s="29"/>
      <c r="E9" s="29"/>
      <c r="F9" s="29"/>
      <c r="G9" s="29"/>
      <c r="H9" s="29"/>
      <c r="I9" s="29"/>
      <c r="J9" s="31"/>
      <c r="K9" s="31"/>
      <c r="L9" s="31"/>
      <c r="M9" s="29"/>
      <c r="N9" s="31"/>
      <c r="O9" s="31"/>
      <c r="P9" s="31"/>
      <c r="Q9" s="31"/>
      <c r="AJ9" s="25"/>
      <c r="AK9" s="25"/>
      <c r="AL9" s="25"/>
      <c r="AM9" s="6"/>
      <c r="AN9" s="15"/>
      <c r="AO9" s="26"/>
      <c r="AP9" s="26"/>
      <c r="AQ9" s="5"/>
      <c r="AR9" s="27"/>
      <c r="AS9" s="27"/>
      <c r="AT9" s="27"/>
      <c r="AU9" s="28"/>
      <c r="AV9" s="28"/>
      <c r="AW9" s="6"/>
      <c r="AX9" s="27"/>
      <c r="AY9" s="27"/>
      <c r="AZ9" s="29"/>
      <c r="BA9" s="6"/>
      <c r="BB9" s="6"/>
      <c r="BC9" s="6"/>
      <c r="BD9" s="6"/>
      <c r="BE9" s="29"/>
      <c r="BF9" s="29"/>
      <c r="BG9" s="6"/>
      <c r="BH9" s="6"/>
      <c r="BI9" s="6"/>
      <c r="BM9" s="9"/>
      <c r="BN9" s="9"/>
      <c r="BO9" s="9"/>
    </row>
    <row r="10" spans="2:67" s="8" customFormat="1" ht="21" customHeight="1" x14ac:dyDescent="0.4">
      <c r="B10" s="32"/>
      <c r="C10" s="29"/>
      <c r="D10" s="29"/>
      <c r="E10" s="29"/>
      <c r="F10" s="29"/>
      <c r="G10" s="29"/>
      <c r="H10" s="29"/>
      <c r="I10" s="29"/>
      <c r="J10" s="31"/>
      <c r="K10" s="31"/>
      <c r="L10" s="31"/>
      <c r="M10" s="29"/>
      <c r="N10" s="31"/>
      <c r="O10" s="31"/>
      <c r="P10" s="31"/>
      <c r="Q10" s="31"/>
      <c r="AJ10" s="25"/>
      <c r="AK10" s="25"/>
      <c r="AL10" s="25"/>
      <c r="AM10" s="6"/>
      <c r="AN10" s="15"/>
      <c r="AO10" s="26"/>
      <c r="AP10" s="26"/>
      <c r="AQ10" s="5"/>
      <c r="AR10" s="27"/>
      <c r="AS10" s="6" t="s">
        <v>250</v>
      </c>
      <c r="AT10" s="6"/>
      <c r="AU10" s="6"/>
      <c r="AV10" s="6"/>
      <c r="AW10" s="6"/>
      <c r="AX10" s="30"/>
      <c r="AY10" s="30"/>
      <c r="AZ10" s="30"/>
      <c r="BA10" s="6"/>
      <c r="BB10" s="6"/>
      <c r="BC10" s="15" t="s">
        <v>251</v>
      </c>
      <c r="BD10" s="6"/>
      <c r="BE10" s="1322"/>
      <c r="BF10" s="1323"/>
      <c r="BG10" s="2" t="s">
        <v>252</v>
      </c>
      <c r="BH10" s="6"/>
      <c r="BI10" s="6"/>
      <c r="BM10" s="9"/>
      <c r="BN10" s="9"/>
      <c r="BO10" s="9"/>
    </row>
    <row r="11" spans="2:67" ht="5.25" customHeight="1" thickBot="1" x14ac:dyDescent="0.45">
      <c r="C11" s="3"/>
      <c r="D11" s="3"/>
      <c r="E11" s="3"/>
      <c r="F11" s="3"/>
      <c r="G11" s="3"/>
      <c r="H11" s="3"/>
      <c r="I11" s="3"/>
      <c r="J11" s="3"/>
      <c r="AC11" s="3"/>
      <c r="AT11" s="3"/>
      <c r="BK11" s="4"/>
      <c r="BL11" s="4"/>
      <c r="BM11" s="4"/>
    </row>
    <row r="12" spans="2:67" ht="21.6" customHeight="1" x14ac:dyDescent="0.4">
      <c r="B12" s="1356" t="s">
        <v>20</v>
      </c>
      <c r="C12" s="1344" t="s">
        <v>253</v>
      </c>
      <c r="D12" s="1359"/>
      <c r="E12" s="115"/>
      <c r="F12" s="116"/>
      <c r="G12" s="115"/>
      <c r="H12" s="116"/>
      <c r="I12" s="1362" t="s">
        <v>254</v>
      </c>
      <c r="J12" s="1363"/>
      <c r="K12" s="1368" t="s">
        <v>255</v>
      </c>
      <c r="L12" s="1345"/>
      <c r="M12" s="1345"/>
      <c r="N12" s="1359"/>
      <c r="O12" s="1368" t="s">
        <v>256</v>
      </c>
      <c r="P12" s="1345"/>
      <c r="Q12" s="1345"/>
      <c r="R12" s="1345"/>
      <c r="S12" s="1359"/>
      <c r="T12" s="150"/>
      <c r="U12" s="150"/>
      <c r="V12" s="151"/>
      <c r="W12" s="1371" t="s">
        <v>257</v>
      </c>
      <c r="X12" s="1372"/>
      <c r="Y12" s="1372"/>
      <c r="Z12" s="1372"/>
      <c r="AA12" s="1372"/>
      <c r="AB12" s="1372"/>
      <c r="AC12" s="1372"/>
      <c r="AD12" s="1372"/>
      <c r="AE12" s="1372"/>
      <c r="AF12" s="1372"/>
      <c r="AG12" s="1372"/>
      <c r="AH12" s="1372"/>
      <c r="AI12" s="1372"/>
      <c r="AJ12" s="1372"/>
      <c r="AK12" s="1372"/>
      <c r="AL12" s="1372"/>
      <c r="AM12" s="1372"/>
      <c r="AN12" s="1372"/>
      <c r="AO12" s="1372"/>
      <c r="AP12" s="1372"/>
      <c r="AQ12" s="1372"/>
      <c r="AR12" s="1372"/>
      <c r="AS12" s="1372"/>
      <c r="AT12" s="1372"/>
      <c r="AU12" s="1372"/>
      <c r="AV12" s="1372"/>
      <c r="AW12" s="1372"/>
      <c r="AX12" s="1372"/>
      <c r="AY12" s="1372"/>
      <c r="AZ12" s="1372"/>
      <c r="BA12" s="1372"/>
      <c r="BB12" s="1326" t="str">
        <f>IF(BE3="４週","(10)1～4週目の勤務時間数合計","(10)1か月の勤務時間数　合計")</f>
        <v>(10)1～4週目の勤務時間数合計</v>
      </c>
      <c r="BC12" s="1327"/>
      <c r="BD12" s="1341" t="s">
        <v>258</v>
      </c>
      <c r="BE12" s="1327"/>
      <c r="BF12" s="1344" t="s">
        <v>259</v>
      </c>
      <c r="BG12" s="1345"/>
      <c r="BH12" s="1345"/>
      <c r="BI12" s="1345"/>
      <c r="BJ12" s="1346"/>
    </row>
    <row r="13" spans="2:67" ht="20.25" customHeight="1" x14ac:dyDescent="0.4">
      <c r="B13" s="1357"/>
      <c r="C13" s="1347"/>
      <c r="D13" s="1360"/>
      <c r="E13" s="117"/>
      <c r="F13" s="118"/>
      <c r="G13" s="117"/>
      <c r="H13" s="118"/>
      <c r="I13" s="1364"/>
      <c r="J13" s="1365"/>
      <c r="K13" s="1369"/>
      <c r="L13" s="1348"/>
      <c r="M13" s="1348"/>
      <c r="N13" s="1360"/>
      <c r="O13" s="1369"/>
      <c r="P13" s="1348"/>
      <c r="Q13" s="1348"/>
      <c r="R13" s="1348"/>
      <c r="S13" s="1360"/>
      <c r="T13" s="152"/>
      <c r="U13" s="152"/>
      <c r="V13" s="153"/>
      <c r="W13" s="1353" t="s">
        <v>11</v>
      </c>
      <c r="X13" s="1353"/>
      <c r="Y13" s="1353"/>
      <c r="Z13" s="1353"/>
      <c r="AA13" s="1353"/>
      <c r="AB13" s="1353"/>
      <c r="AC13" s="1354"/>
      <c r="AD13" s="1355" t="s">
        <v>12</v>
      </c>
      <c r="AE13" s="1353"/>
      <c r="AF13" s="1353"/>
      <c r="AG13" s="1353"/>
      <c r="AH13" s="1353"/>
      <c r="AI13" s="1353"/>
      <c r="AJ13" s="1354"/>
      <c r="AK13" s="1355" t="s">
        <v>13</v>
      </c>
      <c r="AL13" s="1353"/>
      <c r="AM13" s="1353"/>
      <c r="AN13" s="1353"/>
      <c r="AO13" s="1353"/>
      <c r="AP13" s="1353"/>
      <c r="AQ13" s="1354"/>
      <c r="AR13" s="1355" t="s">
        <v>14</v>
      </c>
      <c r="AS13" s="1353"/>
      <c r="AT13" s="1353"/>
      <c r="AU13" s="1353"/>
      <c r="AV13" s="1353"/>
      <c r="AW13" s="1353"/>
      <c r="AX13" s="1354"/>
      <c r="AY13" s="1355" t="s">
        <v>15</v>
      </c>
      <c r="AZ13" s="1353"/>
      <c r="BA13" s="1353"/>
      <c r="BB13" s="1328"/>
      <c r="BC13" s="1329"/>
      <c r="BD13" s="1342"/>
      <c r="BE13" s="1329"/>
      <c r="BF13" s="1347"/>
      <c r="BG13" s="1348"/>
      <c r="BH13" s="1348"/>
      <c r="BI13" s="1348"/>
      <c r="BJ13" s="1349"/>
    </row>
    <row r="14" spans="2:67" ht="20.25" customHeight="1" x14ac:dyDescent="0.4">
      <c r="B14" s="1357"/>
      <c r="C14" s="1347"/>
      <c r="D14" s="1360"/>
      <c r="E14" s="117"/>
      <c r="F14" s="118"/>
      <c r="G14" s="117"/>
      <c r="H14" s="118"/>
      <c r="I14" s="1364"/>
      <c r="J14" s="1365"/>
      <c r="K14" s="1369"/>
      <c r="L14" s="1348"/>
      <c r="M14" s="1348"/>
      <c r="N14" s="1360"/>
      <c r="O14" s="1369"/>
      <c r="P14" s="1348"/>
      <c r="Q14" s="1348"/>
      <c r="R14" s="1348"/>
      <c r="S14" s="1360"/>
      <c r="T14" s="152"/>
      <c r="U14" s="152"/>
      <c r="V14" s="153"/>
      <c r="W14" s="121">
        <v>1</v>
      </c>
      <c r="X14" s="114">
        <v>2</v>
      </c>
      <c r="Y14" s="114">
        <v>3</v>
      </c>
      <c r="Z14" s="114">
        <v>4</v>
      </c>
      <c r="AA14" s="114">
        <v>5</v>
      </c>
      <c r="AB14" s="114">
        <v>6</v>
      </c>
      <c r="AC14" s="122">
        <v>7</v>
      </c>
      <c r="AD14" s="123">
        <v>8</v>
      </c>
      <c r="AE14" s="114">
        <v>9</v>
      </c>
      <c r="AF14" s="114">
        <v>10</v>
      </c>
      <c r="AG14" s="114">
        <v>11</v>
      </c>
      <c r="AH14" s="114">
        <v>12</v>
      </c>
      <c r="AI14" s="114">
        <v>13</v>
      </c>
      <c r="AJ14" s="122">
        <v>14</v>
      </c>
      <c r="AK14" s="121">
        <v>15</v>
      </c>
      <c r="AL14" s="114">
        <v>16</v>
      </c>
      <c r="AM14" s="114">
        <v>17</v>
      </c>
      <c r="AN14" s="114">
        <v>18</v>
      </c>
      <c r="AO14" s="114">
        <v>19</v>
      </c>
      <c r="AP14" s="114">
        <v>20</v>
      </c>
      <c r="AQ14" s="122">
        <v>21</v>
      </c>
      <c r="AR14" s="123">
        <v>22</v>
      </c>
      <c r="AS14" s="114">
        <v>23</v>
      </c>
      <c r="AT14" s="114">
        <v>24</v>
      </c>
      <c r="AU14" s="114">
        <v>25</v>
      </c>
      <c r="AV14" s="114">
        <v>26</v>
      </c>
      <c r="AW14" s="114">
        <v>27</v>
      </c>
      <c r="AX14" s="122">
        <v>28</v>
      </c>
      <c r="AY14" s="123" t="str">
        <f>IF($BE$3="実績",IF(DAY(DATE($AF$2,$AJ$2,29))=29,29,""),"")</f>
        <v/>
      </c>
      <c r="AZ14" s="114" t="str">
        <f>IF($BE$3="実績",IF(DAY(DATE($AF$2,$AJ$2,30))=30,30,""),"")</f>
        <v/>
      </c>
      <c r="BA14" s="122" t="str">
        <f>IF($BE$3="実績",IF(DAY(DATE($AF$2,$AJ$2,31))=31,31,""),"")</f>
        <v/>
      </c>
      <c r="BB14" s="1328"/>
      <c r="BC14" s="1329"/>
      <c r="BD14" s="1342"/>
      <c r="BE14" s="1329"/>
      <c r="BF14" s="1347"/>
      <c r="BG14" s="1348"/>
      <c r="BH14" s="1348"/>
      <c r="BI14" s="1348"/>
      <c r="BJ14" s="1349"/>
    </row>
    <row r="15" spans="2:67" ht="20.25" hidden="1" customHeight="1" x14ac:dyDescent="0.4">
      <c r="B15" s="1357"/>
      <c r="C15" s="1347"/>
      <c r="D15" s="1360"/>
      <c r="E15" s="117"/>
      <c r="F15" s="118"/>
      <c r="G15" s="117"/>
      <c r="H15" s="118"/>
      <c r="I15" s="1364"/>
      <c r="J15" s="1365"/>
      <c r="K15" s="1369"/>
      <c r="L15" s="1348"/>
      <c r="M15" s="1348"/>
      <c r="N15" s="1360"/>
      <c r="O15" s="1369"/>
      <c r="P15" s="1348"/>
      <c r="Q15" s="1348"/>
      <c r="R15" s="1348"/>
      <c r="S15" s="1360"/>
      <c r="T15" s="152"/>
      <c r="U15" s="152"/>
      <c r="V15" s="153"/>
      <c r="W15" s="121">
        <f>WEEKDAY(DATE($AF$2,$AJ$2,1))</f>
        <v>2</v>
      </c>
      <c r="X15" s="114">
        <f>WEEKDAY(DATE($AF$2,$AJ$2,2))</f>
        <v>3</v>
      </c>
      <c r="Y15" s="114">
        <f>WEEKDAY(DATE($AF$2,$AJ$2,3))</f>
        <v>4</v>
      </c>
      <c r="Z15" s="114">
        <f>WEEKDAY(DATE($AF$2,$AJ$2,4))</f>
        <v>5</v>
      </c>
      <c r="AA15" s="114">
        <f>WEEKDAY(DATE($AF$2,$AJ$2,5))</f>
        <v>6</v>
      </c>
      <c r="AB15" s="114">
        <f>WEEKDAY(DATE($AF$2,$AJ$2,6))</f>
        <v>7</v>
      </c>
      <c r="AC15" s="122">
        <f>WEEKDAY(DATE($AF$2,$AJ$2,7))</f>
        <v>1</v>
      </c>
      <c r="AD15" s="123">
        <f>WEEKDAY(DATE($AF$2,$AJ$2,8))</f>
        <v>2</v>
      </c>
      <c r="AE15" s="114">
        <f>WEEKDAY(DATE($AF$2,$AJ$2,9))</f>
        <v>3</v>
      </c>
      <c r="AF15" s="114">
        <f>WEEKDAY(DATE($AF$2,$AJ$2,10))</f>
        <v>4</v>
      </c>
      <c r="AG15" s="114">
        <f>WEEKDAY(DATE($AF$2,$AJ$2,11))</f>
        <v>5</v>
      </c>
      <c r="AH15" s="114">
        <f>WEEKDAY(DATE($AF$2,$AJ$2,12))</f>
        <v>6</v>
      </c>
      <c r="AI15" s="114">
        <f>WEEKDAY(DATE($AF$2,$AJ$2,13))</f>
        <v>7</v>
      </c>
      <c r="AJ15" s="122">
        <f>WEEKDAY(DATE($AF$2,$AJ$2,14))</f>
        <v>1</v>
      </c>
      <c r="AK15" s="123">
        <f>WEEKDAY(DATE($AF$2,$AJ$2,15))</f>
        <v>2</v>
      </c>
      <c r="AL15" s="114">
        <f>WEEKDAY(DATE($AF$2,$AJ$2,16))</f>
        <v>3</v>
      </c>
      <c r="AM15" s="114">
        <f>WEEKDAY(DATE($AF$2,$AJ$2,17))</f>
        <v>4</v>
      </c>
      <c r="AN15" s="114">
        <f>WEEKDAY(DATE($AF$2,$AJ$2,18))</f>
        <v>5</v>
      </c>
      <c r="AO15" s="114">
        <f>WEEKDAY(DATE($AF$2,$AJ$2,19))</f>
        <v>6</v>
      </c>
      <c r="AP15" s="114">
        <f>WEEKDAY(DATE($AF$2,$AJ$2,20))</f>
        <v>7</v>
      </c>
      <c r="AQ15" s="122">
        <f>WEEKDAY(DATE($AF$2,$AJ$2,21))</f>
        <v>1</v>
      </c>
      <c r="AR15" s="123">
        <f>WEEKDAY(DATE($AF$2,$AJ$2,22))</f>
        <v>2</v>
      </c>
      <c r="AS15" s="114">
        <f>WEEKDAY(DATE($AF$2,$AJ$2,23))</f>
        <v>3</v>
      </c>
      <c r="AT15" s="114">
        <f>WEEKDAY(DATE($AF$2,$AJ$2,24))</f>
        <v>4</v>
      </c>
      <c r="AU15" s="114">
        <f>WEEKDAY(DATE($AF$2,$AJ$2,25))</f>
        <v>5</v>
      </c>
      <c r="AV15" s="114">
        <f>WEEKDAY(DATE($AF$2,$AJ$2,26))</f>
        <v>6</v>
      </c>
      <c r="AW15" s="114">
        <f>WEEKDAY(DATE($AF$2,$AJ$2,27))</f>
        <v>7</v>
      </c>
      <c r="AX15" s="122">
        <f>WEEKDAY(DATE($AF$2,$AJ$2,28))</f>
        <v>1</v>
      </c>
      <c r="AY15" s="123">
        <f>IF(AY14=29,WEEKDAY(DATE($AF$2,$AJ$2,29)),0)</f>
        <v>0</v>
      </c>
      <c r="AZ15" s="114">
        <f>IF(AZ14=30,WEEKDAY(DATE($AF$2,$AJ$2,30)),0)</f>
        <v>0</v>
      </c>
      <c r="BA15" s="122">
        <f>IF(BA14=31,WEEKDAY(DATE($AF$2,$AJ$2,31)),0)</f>
        <v>0</v>
      </c>
      <c r="BB15" s="1328"/>
      <c r="BC15" s="1329"/>
      <c r="BD15" s="1342"/>
      <c r="BE15" s="1329"/>
      <c r="BF15" s="1347"/>
      <c r="BG15" s="1348"/>
      <c r="BH15" s="1348"/>
      <c r="BI15" s="1348"/>
      <c r="BJ15" s="1349"/>
    </row>
    <row r="16" spans="2:67" ht="20.25" customHeight="1" thickBot="1" x14ac:dyDescent="0.45">
      <c r="B16" s="1358"/>
      <c r="C16" s="1350"/>
      <c r="D16" s="1361"/>
      <c r="E16" s="119"/>
      <c r="F16" s="120"/>
      <c r="G16" s="119"/>
      <c r="H16" s="120"/>
      <c r="I16" s="1366"/>
      <c r="J16" s="1367"/>
      <c r="K16" s="1370"/>
      <c r="L16" s="1351"/>
      <c r="M16" s="1351"/>
      <c r="N16" s="1361"/>
      <c r="O16" s="1370"/>
      <c r="P16" s="1351"/>
      <c r="Q16" s="1351"/>
      <c r="R16" s="1351"/>
      <c r="S16" s="1361"/>
      <c r="T16" s="154"/>
      <c r="U16" s="154"/>
      <c r="V16" s="155"/>
      <c r="W16" s="124" t="str">
        <f>IF(W15=1,"日",IF(W15=2,"月",IF(W15=3,"火",IF(W15=4,"水",IF(W15=5,"木",IF(W15=6,"金","土"))))))</f>
        <v>月</v>
      </c>
      <c r="X16" s="125" t="str">
        <f t="shared" ref="X16:AX16" si="0">IF(X15=1,"日",IF(X15=2,"月",IF(X15=3,"火",IF(X15=4,"水",IF(X15=5,"木",IF(X15=6,"金","土"))))))</f>
        <v>火</v>
      </c>
      <c r="Y16" s="125" t="str">
        <f t="shared" si="0"/>
        <v>水</v>
      </c>
      <c r="Z16" s="125" t="str">
        <f t="shared" si="0"/>
        <v>木</v>
      </c>
      <c r="AA16" s="125" t="str">
        <f t="shared" si="0"/>
        <v>金</v>
      </c>
      <c r="AB16" s="125" t="str">
        <f t="shared" si="0"/>
        <v>土</v>
      </c>
      <c r="AC16" s="126" t="str">
        <f t="shared" si="0"/>
        <v>日</v>
      </c>
      <c r="AD16" s="127" t="str">
        <f>IF(AD15=1,"日",IF(AD15=2,"月",IF(AD15=3,"火",IF(AD15=4,"水",IF(AD15=5,"木",IF(AD15=6,"金","土"))))))</f>
        <v>月</v>
      </c>
      <c r="AE16" s="125" t="str">
        <f t="shared" si="0"/>
        <v>火</v>
      </c>
      <c r="AF16" s="125" t="str">
        <f t="shared" si="0"/>
        <v>水</v>
      </c>
      <c r="AG16" s="125" t="str">
        <f t="shared" si="0"/>
        <v>木</v>
      </c>
      <c r="AH16" s="125" t="str">
        <f t="shared" si="0"/>
        <v>金</v>
      </c>
      <c r="AI16" s="125" t="str">
        <f t="shared" si="0"/>
        <v>土</v>
      </c>
      <c r="AJ16" s="126" t="str">
        <f t="shared" si="0"/>
        <v>日</v>
      </c>
      <c r="AK16" s="127" t="str">
        <f>IF(AK15=1,"日",IF(AK15=2,"月",IF(AK15=3,"火",IF(AK15=4,"水",IF(AK15=5,"木",IF(AK15=6,"金","土"))))))</f>
        <v>月</v>
      </c>
      <c r="AL16" s="125" t="str">
        <f t="shared" si="0"/>
        <v>火</v>
      </c>
      <c r="AM16" s="125" t="str">
        <f t="shared" si="0"/>
        <v>水</v>
      </c>
      <c r="AN16" s="125" t="str">
        <f t="shared" si="0"/>
        <v>木</v>
      </c>
      <c r="AO16" s="125" t="str">
        <f t="shared" si="0"/>
        <v>金</v>
      </c>
      <c r="AP16" s="125" t="str">
        <f t="shared" si="0"/>
        <v>土</v>
      </c>
      <c r="AQ16" s="126" t="str">
        <f t="shared" si="0"/>
        <v>日</v>
      </c>
      <c r="AR16" s="127" t="str">
        <f>IF(AR15=1,"日",IF(AR15=2,"月",IF(AR15=3,"火",IF(AR15=4,"水",IF(AR15=5,"木",IF(AR15=6,"金","土"))))))</f>
        <v>月</v>
      </c>
      <c r="AS16" s="125" t="str">
        <f t="shared" si="0"/>
        <v>火</v>
      </c>
      <c r="AT16" s="125" t="str">
        <f t="shared" si="0"/>
        <v>水</v>
      </c>
      <c r="AU16" s="125" t="str">
        <f t="shared" si="0"/>
        <v>木</v>
      </c>
      <c r="AV16" s="125" t="str">
        <f t="shared" si="0"/>
        <v>金</v>
      </c>
      <c r="AW16" s="125" t="str">
        <f t="shared" si="0"/>
        <v>土</v>
      </c>
      <c r="AX16" s="126" t="str">
        <f t="shared" si="0"/>
        <v>日</v>
      </c>
      <c r="AY16" s="125" t="str">
        <f>IF(AY15=1,"日",IF(AY15=2,"月",IF(AY15=3,"火",IF(AY15=4,"水",IF(AY15=5,"木",IF(AY15=6,"金",IF(AY15=0,"","土")))))))</f>
        <v/>
      </c>
      <c r="AZ16" s="125" t="str">
        <f>IF(AZ15=1,"日",IF(AZ15=2,"月",IF(AZ15=3,"火",IF(AZ15=4,"水",IF(AZ15=5,"木",IF(AZ15=6,"金",IF(AZ15=0,"","土")))))))</f>
        <v/>
      </c>
      <c r="BA16" s="125" t="str">
        <f>IF(BA15=1,"日",IF(BA15=2,"月",IF(BA15=3,"火",IF(BA15=4,"水",IF(BA15=5,"木",IF(BA15=6,"金",IF(BA15=0,"","土")))))))</f>
        <v/>
      </c>
      <c r="BB16" s="1330"/>
      <c r="BC16" s="1331"/>
      <c r="BD16" s="1343"/>
      <c r="BE16" s="1331"/>
      <c r="BF16" s="1350"/>
      <c r="BG16" s="1351"/>
      <c r="BH16" s="1351"/>
      <c r="BI16" s="1351"/>
      <c r="BJ16" s="1352"/>
    </row>
    <row r="17" spans="2:62" ht="20.25" customHeight="1" x14ac:dyDescent="0.4">
      <c r="B17" s="1462">
        <f>B15+1</f>
        <v>1</v>
      </c>
      <c r="C17" s="1324"/>
      <c r="D17" s="1325"/>
      <c r="E17" s="128"/>
      <c r="F17" s="129"/>
      <c r="G17" s="128"/>
      <c r="H17" s="129"/>
      <c r="I17" s="1401"/>
      <c r="J17" s="1402"/>
      <c r="K17" s="1403"/>
      <c r="L17" s="1404"/>
      <c r="M17" s="1404"/>
      <c r="N17" s="1325"/>
      <c r="O17" s="1465"/>
      <c r="P17" s="1466"/>
      <c r="Q17" s="1466"/>
      <c r="R17" s="1466"/>
      <c r="S17" s="1467"/>
      <c r="T17" s="89" t="s">
        <v>18</v>
      </c>
      <c r="U17" s="90"/>
      <c r="V17" s="91"/>
      <c r="W17" s="82"/>
      <c r="X17" s="83"/>
      <c r="Y17" s="83"/>
      <c r="Z17" s="83"/>
      <c r="AA17" s="83"/>
      <c r="AB17" s="83"/>
      <c r="AC17" s="84"/>
      <c r="AD17" s="82"/>
      <c r="AE17" s="83"/>
      <c r="AF17" s="83"/>
      <c r="AG17" s="83"/>
      <c r="AH17" s="83"/>
      <c r="AI17" s="83"/>
      <c r="AJ17" s="84"/>
      <c r="AK17" s="82"/>
      <c r="AL17" s="83"/>
      <c r="AM17" s="83"/>
      <c r="AN17" s="83"/>
      <c r="AO17" s="83"/>
      <c r="AP17" s="83"/>
      <c r="AQ17" s="84"/>
      <c r="AR17" s="82"/>
      <c r="AS17" s="83"/>
      <c r="AT17" s="83"/>
      <c r="AU17" s="83"/>
      <c r="AV17" s="83"/>
      <c r="AW17" s="83"/>
      <c r="AX17" s="84"/>
      <c r="AY17" s="82"/>
      <c r="AZ17" s="83"/>
      <c r="BA17" s="83"/>
      <c r="BB17" s="1397"/>
      <c r="BC17" s="1398"/>
      <c r="BD17" s="1399"/>
      <c r="BE17" s="1400"/>
      <c r="BF17" s="1394"/>
      <c r="BG17" s="1395"/>
      <c r="BH17" s="1395"/>
      <c r="BI17" s="1395"/>
      <c r="BJ17" s="1396"/>
    </row>
    <row r="18" spans="2:62" ht="20.25" customHeight="1" x14ac:dyDescent="0.4">
      <c r="B18" s="1463"/>
      <c r="C18" s="1320"/>
      <c r="D18" s="1321"/>
      <c r="E18" s="130"/>
      <c r="F18" s="131">
        <f>C17</f>
        <v>0</v>
      </c>
      <c r="G18" s="130"/>
      <c r="H18" s="131">
        <f>I17</f>
        <v>0</v>
      </c>
      <c r="I18" s="1379"/>
      <c r="J18" s="1380"/>
      <c r="K18" s="1383"/>
      <c r="L18" s="1384"/>
      <c r="M18" s="1384"/>
      <c r="N18" s="1321"/>
      <c r="O18" s="1420"/>
      <c r="P18" s="1421"/>
      <c r="Q18" s="1421"/>
      <c r="R18" s="1421"/>
      <c r="S18" s="1422"/>
      <c r="T18" s="92" t="s">
        <v>210</v>
      </c>
      <c r="U18" s="93"/>
      <c r="V18" s="94"/>
      <c r="W18" s="135" t="str">
        <f>IF(W17="","",VLOOKUP(W17,シフト記号表!$C$6:$L$47,10,FALSE))</f>
        <v/>
      </c>
      <c r="X18" s="136" t="str">
        <f>IF(X17="","",VLOOKUP(X17,シフト記号表!$C$6:$L$47,10,FALSE))</f>
        <v/>
      </c>
      <c r="Y18" s="136" t="str">
        <f>IF(Y17="","",VLOOKUP(Y17,シフト記号表!$C$6:$L$47,10,FALSE))</f>
        <v/>
      </c>
      <c r="Z18" s="136" t="str">
        <f>IF(Z17="","",VLOOKUP(Z17,シフト記号表!$C$6:$L$47,10,FALSE))</f>
        <v/>
      </c>
      <c r="AA18" s="136" t="str">
        <f>IF(AA17="","",VLOOKUP(AA17,シフト記号表!$C$6:$L$47,10,FALSE))</f>
        <v/>
      </c>
      <c r="AB18" s="136" t="str">
        <f>IF(AB17="","",VLOOKUP(AB17,シフト記号表!$C$6:$L$47,10,FALSE))</f>
        <v/>
      </c>
      <c r="AC18" s="137" t="str">
        <f>IF(AC17="","",VLOOKUP(AC17,シフト記号表!$C$6:$L$47,10,FALSE))</f>
        <v/>
      </c>
      <c r="AD18" s="135" t="str">
        <f>IF(AD17="","",VLOOKUP(AD17,シフト記号表!$C$6:$L$47,10,FALSE))</f>
        <v/>
      </c>
      <c r="AE18" s="136" t="str">
        <f>IF(AE17="","",VLOOKUP(AE17,シフト記号表!$C$6:$L$47,10,FALSE))</f>
        <v/>
      </c>
      <c r="AF18" s="136" t="str">
        <f>IF(AF17="","",VLOOKUP(AF17,シフト記号表!$C$6:$L$47,10,FALSE))</f>
        <v/>
      </c>
      <c r="AG18" s="136" t="str">
        <f>IF(AG17="","",VLOOKUP(AG17,シフト記号表!$C$6:$L$47,10,FALSE))</f>
        <v/>
      </c>
      <c r="AH18" s="136" t="str">
        <f>IF(AH17="","",VLOOKUP(AH17,シフト記号表!$C$6:$L$47,10,FALSE))</f>
        <v/>
      </c>
      <c r="AI18" s="136" t="str">
        <f>IF(AI17="","",VLOOKUP(AI17,シフト記号表!$C$6:$L$47,10,FALSE))</f>
        <v/>
      </c>
      <c r="AJ18" s="137" t="str">
        <f>IF(AJ17="","",VLOOKUP(AJ17,シフト記号表!$C$6:$L$47,10,FALSE))</f>
        <v/>
      </c>
      <c r="AK18" s="135" t="str">
        <f>IF(AK17="","",VLOOKUP(AK17,シフト記号表!$C$6:$L$47,10,FALSE))</f>
        <v/>
      </c>
      <c r="AL18" s="136" t="str">
        <f>IF(AL17="","",VLOOKUP(AL17,シフト記号表!$C$6:$L$47,10,FALSE))</f>
        <v/>
      </c>
      <c r="AM18" s="136" t="str">
        <f>IF(AM17="","",VLOOKUP(AM17,シフト記号表!$C$6:$L$47,10,FALSE))</f>
        <v/>
      </c>
      <c r="AN18" s="136" t="str">
        <f>IF(AN17="","",VLOOKUP(AN17,シフト記号表!$C$6:$L$47,10,FALSE))</f>
        <v/>
      </c>
      <c r="AO18" s="136" t="str">
        <f>IF(AO17="","",VLOOKUP(AO17,シフト記号表!$C$6:$L$47,10,FALSE))</f>
        <v/>
      </c>
      <c r="AP18" s="136" t="str">
        <f>IF(AP17="","",VLOOKUP(AP17,シフト記号表!$C$6:$L$47,10,FALSE))</f>
        <v/>
      </c>
      <c r="AQ18" s="137" t="str">
        <f>IF(AQ17="","",VLOOKUP(AQ17,シフト記号表!$C$6:$L$47,10,FALSE))</f>
        <v/>
      </c>
      <c r="AR18" s="135" t="str">
        <f>IF(AR17="","",VLOOKUP(AR17,シフト記号表!$C$6:$L$47,10,FALSE))</f>
        <v/>
      </c>
      <c r="AS18" s="136" t="str">
        <f>IF(AS17="","",VLOOKUP(AS17,シフト記号表!$C$6:$L$47,10,FALSE))</f>
        <v/>
      </c>
      <c r="AT18" s="136" t="str">
        <f>IF(AT17="","",VLOOKUP(AT17,シフト記号表!$C$6:$L$47,10,FALSE))</f>
        <v/>
      </c>
      <c r="AU18" s="136" t="str">
        <f>IF(AU17="","",VLOOKUP(AU17,シフト記号表!$C$6:$L$47,10,FALSE))</f>
        <v/>
      </c>
      <c r="AV18" s="136" t="str">
        <f>IF(AV17="","",VLOOKUP(AV17,シフト記号表!$C$6:$L$47,10,FALSE))</f>
        <v/>
      </c>
      <c r="AW18" s="136" t="str">
        <f>IF(AW17="","",VLOOKUP(AW17,シフト記号表!$C$6:$L$47,10,FALSE))</f>
        <v/>
      </c>
      <c r="AX18" s="137" t="str">
        <f>IF(AX17="","",VLOOKUP(AX17,シフト記号表!$C$6:$L$47,10,FALSE))</f>
        <v/>
      </c>
      <c r="AY18" s="135" t="str">
        <f>IF(AY17="","",VLOOKUP(AY17,シフト記号表!$C$6:$L$47,10,FALSE))</f>
        <v/>
      </c>
      <c r="AZ18" s="136" t="str">
        <f>IF(AZ17="","",VLOOKUP(AZ17,シフト記号表!$C$6:$L$47,10,FALSE))</f>
        <v/>
      </c>
      <c r="BA18" s="136" t="str">
        <f>IF(BA17="","",VLOOKUP(BA17,シフト記号表!$C$6:$L$47,10,FALSE))</f>
        <v/>
      </c>
      <c r="BB18" s="1391">
        <f>IF($BE$3="４週",SUM(W18:AX18),IF($BE$3="暦月",SUM(W18:BA18),""))</f>
        <v>0</v>
      </c>
      <c r="BC18" s="1392"/>
      <c r="BD18" s="1393">
        <f>IF($BE$3="４週",BB18/4,IF($BE$3="暦月",(BB18/($BE$8/7)),""))</f>
        <v>0</v>
      </c>
      <c r="BE18" s="1392"/>
      <c r="BF18" s="1388"/>
      <c r="BG18" s="1389"/>
      <c r="BH18" s="1389"/>
      <c r="BI18" s="1389"/>
      <c r="BJ18" s="1390"/>
    </row>
    <row r="19" spans="2:62" ht="20.25" customHeight="1" x14ac:dyDescent="0.4">
      <c r="B19" s="1462">
        <f>B17+1</f>
        <v>2</v>
      </c>
      <c r="C19" s="1318"/>
      <c r="D19" s="1319"/>
      <c r="E19" s="132"/>
      <c r="F19" s="133"/>
      <c r="G19" s="132"/>
      <c r="H19" s="133"/>
      <c r="I19" s="1377"/>
      <c r="J19" s="1378"/>
      <c r="K19" s="1381"/>
      <c r="L19" s="1382"/>
      <c r="M19" s="1382"/>
      <c r="N19" s="1319"/>
      <c r="O19" s="1420"/>
      <c r="P19" s="1421"/>
      <c r="Q19" s="1421"/>
      <c r="R19" s="1421"/>
      <c r="S19" s="1422"/>
      <c r="T19" s="95" t="s">
        <v>18</v>
      </c>
      <c r="U19" s="96"/>
      <c r="V19" s="97"/>
      <c r="W19" s="85"/>
      <c r="X19" s="86"/>
      <c r="Y19" s="86"/>
      <c r="Z19" s="86"/>
      <c r="AA19" s="86"/>
      <c r="AB19" s="86"/>
      <c r="AC19" s="87"/>
      <c r="AD19" s="85"/>
      <c r="AE19" s="86"/>
      <c r="AF19" s="86"/>
      <c r="AG19" s="86"/>
      <c r="AH19" s="86"/>
      <c r="AI19" s="86"/>
      <c r="AJ19" s="87"/>
      <c r="AK19" s="85"/>
      <c r="AL19" s="86"/>
      <c r="AM19" s="86"/>
      <c r="AN19" s="86"/>
      <c r="AO19" s="86"/>
      <c r="AP19" s="86"/>
      <c r="AQ19" s="87"/>
      <c r="AR19" s="85"/>
      <c r="AS19" s="86"/>
      <c r="AT19" s="86"/>
      <c r="AU19" s="86"/>
      <c r="AV19" s="86"/>
      <c r="AW19" s="86"/>
      <c r="AX19" s="87"/>
      <c r="AY19" s="85"/>
      <c r="AZ19" s="86"/>
      <c r="BA19" s="88"/>
      <c r="BB19" s="1373"/>
      <c r="BC19" s="1374"/>
      <c r="BD19" s="1375"/>
      <c r="BE19" s="1376"/>
      <c r="BF19" s="1385"/>
      <c r="BG19" s="1386"/>
      <c r="BH19" s="1386"/>
      <c r="BI19" s="1386"/>
      <c r="BJ19" s="1387"/>
    </row>
    <row r="20" spans="2:62" ht="20.25" customHeight="1" x14ac:dyDescent="0.4">
      <c r="B20" s="1463"/>
      <c r="C20" s="1320"/>
      <c r="D20" s="1321"/>
      <c r="E20" s="130"/>
      <c r="F20" s="131">
        <f>C19</f>
        <v>0</v>
      </c>
      <c r="G20" s="130"/>
      <c r="H20" s="131">
        <f>I19</f>
        <v>0</v>
      </c>
      <c r="I20" s="1379"/>
      <c r="J20" s="1380"/>
      <c r="K20" s="1383"/>
      <c r="L20" s="1384"/>
      <c r="M20" s="1384"/>
      <c r="N20" s="1321"/>
      <c r="O20" s="1420"/>
      <c r="P20" s="1421"/>
      <c r="Q20" s="1421"/>
      <c r="R20" s="1421"/>
      <c r="S20" s="1422"/>
      <c r="T20" s="92" t="s">
        <v>210</v>
      </c>
      <c r="U20" s="93"/>
      <c r="V20" s="94"/>
      <c r="W20" s="135" t="str">
        <f>IF(W19="","",VLOOKUP(W19,シフト記号表!$C$6:$L$47,10,FALSE))</f>
        <v/>
      </c>
      <c r="X20" s="136" t="str">
        <f>IF(X19="","",VLOOKUP(X19,シフト記号表!$C$6:$L$47,10,FALSE))</f>
        <v/>
      </c>
      <c r="Y20" s="136" t="str">
        <f>IF(Y19="","",VLOOKUP(Y19,シフト記号表!$C$6:$L$47,10,FALSE))</f>
        <v/>
      </c>
      <c r="Z20" s="136" t="str">
        <f>IF(Z19="","",VLOOKUP(Z19,シフト記号表!$C$6:$L$47,10,FALSE))</f>
        <v/>
      </c>
      <c r="AA20" s="136" t="str">
        <f>IF(AA19="","",VLOOKUP(AA19,シフト記号表!$C$6:$L$47,10,FALSE))</f>
        <v/>
      </c>
      <c r="AB20" s="136" t="str">
        <f>IF(AB19="","",VLOOKUP(AB19,シフト記号表!$C$6:$L$47,10,FALSE))</f>
        <v/>
      </c>
      <c r="AC20" s="137" t="str">
        <f>IF(AC19="","",VLOOKUP(AC19,シフト記号表!$C$6:$L$47,10,FALSE))</f>
        <v/>
      </c>
      <c r="AD20" s="135" t="str">
        <f>IF(AD19="","",VLOOKUP(AD19,シフト記号表!$C$6:$L$47,10,FALSE))</f>
        <v/>
      </c>
      <c r="AE20" s="136" t="str">
        <f>IF(AE19="","",VLOOKUP(AE19,シフト記号表!$C$6:$L$47,10,FALSE))</f>
        <v/>
      </c>
      <c r="AF20" s="136" t="str">
        <f>IF(AF19="","",VLOOKUP(AF19,シフト記号表!$C$6:$L$47,10,FALSE))</f>
        <v/>
      </c>
      <c r="AG20" s="136" t="str">
        <f>IF(AG19="","",VLOOKUP(AG19,シフト記号表!$C$6:$L$47,10,FALSE))</f>
        <v/>
      </c>
      <c r="AH20" s="136" t="str">
        <f>IF(AH19="","",VLOOKUP(AH19,シフト記号表!$C$6:$L$47,10,FALSE))</f>
        <v/>
      </c>
      <c r="AI20" s="136" t="str">
        <f>IF(AI19="","",VLOOKUP(AI19,シフト記号表!$C$6:$L$47,10,FALSE))</f>
        <v/>
      </c>
      <c r="AJ20" s="137" t="str">
        <f>IF(AJ19="","",VLOOKUP(AJ19,シフト記号表!$C$6:$L$47,10,FALSE))</f>
        <v/>
      </c>
      <c r="AK20" s="135" t="str">
        <f>IF(AK19="","",VLOOKUP(AK19,シフト記号表!$C$6:$L$47,10,FALSE))</f>
        <v/>
      </c>
      <c r="AL20" s="136" t="str">
        <f>IF(AL19="","",VLOOKUP(AL19,シフト記号表!$C$6:$L$47,10,FALSE))</f>
        <v/>
      </c>
      <c r="AM20" s="136" t="str">
        <f>IF(AM19="","",VLOOKUP(AM19,シフト記号表!$C$6:$L$47,10,FALSE))</f>
        <v/>
      </c>
      <c r="AN20" s="136" t="str">
        <f>IF(AN19="","",VLOOKUP(AN19,シフト記号表!$C$6:$L$47,10,FALSE))</f>
        <v/>
      </c>
      <c r="AO20" s="136" t="str">
        <f>IF(AO19="","",VLOOKUP(AO19,シフト記号表!$C$6:$L$47,10,FALSE))</f>
        <v/>
      </c>
      <c r="AP20" s="136" t="str">
        <f>IF(AP19="","",VLOOKUP(AP19,シフト記号表!$C$6:$L$47,10,FALSE))</f>
        <v/>
      </c>
      <c r="AQ20" s="137" t="str">
        <f>IF(AQ19="","",VLOOKUP(AQ19,シフト記号表!$C$6:$L$47,10,FALSE))</f>
        <v/>
      </c>
      <c r="AR20" s="135" t="str">
        <f>IF(AR19="","",VLOOKUP(AR19,シフト記号表!$C$6:$L$47,10,FALSE))</f>
        <v/>
      </c>
      <c r="AS20" s="136" t="str">
        <f>IF(AS19="","",VLOOKUP(AS19,シフト記号表!$C$6:$L$47,10,FALSE))</f>
        <v/>
      </c>
      <c r="AT20" s="136" t="str">
        <f>IF(AT19="","",VLOOKUP(AT19,シフト記号表!$C$6:$L$47,10,FALSE))</f>
        <v/>
      </c>
      <c r="AU20" s="136" t="str">
        <f>IF(AU19="","",VLOOKUP(AU19,シフト記号表!$C$6:$L$47,10,FALSE))</f>
        <v/>
      </c>
      <c r="AV20" s="136" t="str">
        <f>IF(AV19="","",VLOOKUP(AV19,シフト記号表!$C$6:$L$47,10,FALSE))</f>
        <v/>
      </c>
      <c r="AW20" s="136" t="str">
        <f>IF(AW19="","",VLOOKUP(AW19,シフト記号表!$C$6:$L$47,10,FALSE))</f>
        <v/>
      </c>
      <c r="AX20" s="137" t="str">
        <f>IF(AX19="","",VLOOKUP(AX19,シフト記号表!$C$6:$L$47,10,FALSE))</f>
        <v/>
      </c>
      <c r="AY20" s="135" t="str">
        <f>IF(AY19="","",VLOOKUP(AY19,シフト記号表!$C$6:$L$47,10,FALSE))</f>
        <v/>
      </c>
      <c r="AZ20" s="136" t="str">
        <f>IF(AZ19="","",VLOOKUP(AZ19,シフト記号表!$C$6:$L$47,10,FALSE))</f>
        <v/>
      </c>
      <c r="BA20" s="136" t="str">
        <f>IF(BA19="","",VLOOKUP(BA19,シフト記号表!$C$6:$L$47,10,FALSE))</f>
        <v/>
      </c>
      <c r="BB20" s="1391">
        <f>IF($BE$3="４週",SUM(W20:AX20),IF($BE$3="暦月",SUM(W20:BA20),""))</f>
        <v>0</v>
      </c>
      <c r="BC20" s="1392"/>
      <c r="BD20" s="1393">
        <f>IF($BE$3="４週",BB20/4,IF($BE$3="暦月",(BB20/($BE$8/7)),""))</f>
        <v>0</v>
      </c>
      <c r="BE20" s="1392"/>
      <c r="BF20" s="1388"/>
      <c r="BG20" s="1389"/>
      <c r="BH20" s="1389"/>
      <c r="BI20" s="1389"/>
      <c r="BJ20" s="1390"/>
    </row>
    <row r="21" spans="2:62" ht="20.25" customHeight="1" x14ac:dyDescent="0.4">
      <c r="B21" s="1462">
        <f>B19+1</f>
        <v>3</v>
      </c>
      <c r="C21" s="1318"/>
      <c r="D21" s="1319"/>
      <c r="E21" s="130"/>
      <c r="F21" s="131"/>
      <c r="G21" s="130"/>
      <c r="H21" s="131"/>
      <c r="I21" s="1377"/>
      <c r="J21" s="1378"/>
      <c r="K21" s="1381"/>
      <c r="L21" s="1382"/>
      <c r="M21" s="1382"/>
      <c r="N21" s="1319"/>
      <c r="O21" s="1420"/>
      <c r="P21" s="1421"/>
      <c r="Q21" s="1421"/>
      <c r="R21" s="1421"/>
      <c r="S21" s="1422"/>
      <c r="T21" s="95" t="s">
        <v>18</v>
      </c>
      <c r="U21" s="96"/>
      <c r="V21" s="97"/>
      <c r="W21" s="85"/>
      <c r="X21" s="86"/>
      <c r="Y21" s="86"/>
      <c r="Z21" s="86"/>
      <c r="AA21" s="86"/>
      <c r="AB21" s="86"/>
      <c r="AC21" s="87"/>
      <c r="AD21" s="85"/>
      <c r="AE21" s="86"/>
      <c r="AF21" s="86"/>
      <c r="AG21" s="86"/>
      <c r="AH21" s="86"/>
      <c r="AI21" s="86"/>
      <c r="AJ21" s="87"/>
      <c r="AK21" s="85"/>
      <c r="AL21" s="86"/>
      <c r="AM21" s="86"/>
      <c r="AN21" s="86"/>
      <c r="AO21" s="86"/>
      <c r="AP21" s="86"/>
      <c r="AQ21" s="87"/>
      <c r="AR21" s="85"/>
      <c r="AS21" s="86"/>
      <c r="AT21" s="86"/>
      <c r="AU21" s="86"/>
      <c r="AV21" s="86"/>
      <c r="AW21" s="86"/>
      <c r="AX21" s="87"/>
      <c r="AY21" s="85"/>
      <c r="AZ21" s="86"/>
      <c r="BA21" s="88"/>
      <c r="BB21" s="1373"/>
      <c r="BC21" s="1374"/>
      <c r="BD21" s="1375"/>
      <c r="BE21" s="1376"/>
      <c r="BF21" s="1385"/>
      <c r="BG21" s="1386"/>
      <c r="BH21" s="1386"/>
      <c r="BI21" s="1386"/>
      <c r="BJ21" s="1387"/>
    </row>
    <row r="22" spans="2:62" ht="20.25" customHeight="1" x14ac:dyDescent="0.4">
      <c r="B22" s="1463"/>
      <c r="C22" s="1320"/>
      <c r="D22" s="1321"/>
      <c r="E22" s="130"/>
      <c r="F22" s="131">
        <f>C21</f>
        <v>0</v>
      </c>
      <c r="G22" s="130"/>
      <c r="H22" s="131">
        <f>I21</f>
        <v>0</v>
      </c>
      <c r="I22" s="1379"/>
      <c r="J22" s="1380"/>
      <c r="K22" s="1383"/>
      <c r="L22" s="1384"/>
      <c r="M22" s="1384"/>
      <c r="N22" s="1321"/>
      <c r="O22" s="1420"/>
      <c r="P22" s="1421"/>
      <c r="Q22" s="1421"/>
      <c r="R22" s="1421"/>
      <c r="S22" s="1422"/>
      <c r="T22" s="92" t="s">
        <v>210</v>
      </c>
      <c r="U22" s="93"/>
      <c r="V22" s="94"/>
      <c r="W22" s="135" t="str">
        <f>IF(W21="","",VLOOKUP(W21,シフト記号表!$C$6:$L$47,10,FALSE))</f>
        <v/>
      </c>
      <c r="X22" s="136" t="str">
        <f>IF(X21="","",VLOOKUP(X21,シフト記号表!$C$6:$L$47,10,FALSE))</f>
        <v/>
      </c>
      <c r="Y22" s="136" t="str">
        <f>IF(Y21="","",VLOOKUP(Y21,シフト記号表!$C$6:$L$47,10,FALSE))</f>
        <v/>
      </c>
      <c r="Z22" s="136" t="str">
        <f>IF(Z21="","",VLOOKUP(Z21,シフト記号表!$C$6:$L$47,10,FALSE))</f>
        <v/>
      </c>
      <c r="AA22" s="136" t="str">
        <f>IF(AA21="","",VLOOKUP(AA21,シフト記号表!$C$6:$L$47,10,FALSE))</f>
        <v/>
      </c>
      <c r="AB22" s="136" t="str">
        <f>IF(AB21="","",VLOOKUP(AB21,シフト記号表!$C$6:$L$47,10,FALSE))</f>
        <v/>
      </c>
      <c r="AC22" s="137" t="str">
        <f>IF(AC21="","",VLOOKUP(AC21,シフト記号表!$C$6:$L$47,10,FALSE))</f>
        <v/>
      </c>
      <c r="AD22" s="135" t="str">
        <f>IF(AD21="","",VLOOKUP(AD21,シフト記号表!$C$6:$L$47,10,FALSE))</f>
        <v/>
      </c>
      <c r="AE22" s="136" t="str">
        <f>IF(AE21="","",VLOOKUP(AE21,シフト記号表!$C$6:$L$47,10,FALSE))</f>
        <v/>
      </c>
      <c r="AF22" s="136" t="str">
        <f>IF(AF21="","",VLOOKUP(AF21,シフト記号表!$C$6:$L$47,10,FALSE))</f>
        <v/>
      </c>
      <c r="AG22" s="136" t="str">
        <f>IF(AG21="","",VLOOKUP(AG21,シフト記号表!$C$6:$L$47,10,FALSE))</f>
        <v/>
      </c>
      <c r="AH22" s="136" t="str">
        <f>IF(AH21="","",VLOOKUP(AH21,シフト記号表!$C$6:$L$47,10,FALSE))</f>
        <v/>
      </c>
      <c r="AI22" s="136" t="str">
        <f>IF(AI21="","",VLOOKUP(AI21,シフト記号表!$C$6:$L$47,10,FALSE))</f>
        <v/>
      </c>
      <c r="AJ22" s="137" t="str">
        <f>IF(AJ21="","",VLOOKUP(AJ21,シフト記号表!$C$6:$L$47,10,FALSE))</f>
        <v/>
      </c>
      <c r="AK22" s="135" t="str">
        <f>IF(AK21="","",VLOOKUP(AK21,シフト記号表!$C$6:$L$47,10,FALSE))</f>
        <v/>
      </c>
      <c r="AL22" s="136" t="str">
        <f>IF(AL21="","",VLOOKUP(AL21,シフト記号表!$C$6:$L$47,10,FALSE))</f>
        <v/>
      </c>
      <c r="AM22" s="136" t="str">
        <f>IF(AM21="","",VLOOKUP(AM21,シフト記号表!$C$6:$L$47,10,FALSE))</f>
        <v/>
      </c>
      <c r="AN22" s="136" t="str">
        <f>IF(AN21="","",VLOOKUP(AN21,シフト記号表!$C$6:$L$47,10,FALSE))</f>
        <v/>
      </c>
      <c r="AO22" s="136" t="str">
        <f>IF(AO21="","",VLOOKUP(AO21,シフト記号表!$C$6:$L$47,10,FALSE))</f>
        <v/>
      </c>
      <c r="AP22" s="136" t="str">
        <f>IF(AP21="","",VLOOKUP(AP21,シフト記号表!$C$6:$L$47,10,FALSE))</f>
        <v/>
      </c>
      <c r="AQ22" s="137" t="str">
        <f>IF(AQ21="","",VLOOKUP(AQ21,シフト記号表!$C$6:$L$47,10,FALSE))</f>
        <v/>
      </c>
      <c r="AR22" s="135" t="str">
        <f>IF(AR21="","",VLOOKUP(AR21,シフト記号表!$C$6:$L$47,10,FALSE))</f>
        <v/>
      </c>
      <c r="AS22" s="136" t="str">
        <f>IF(AS21="","",VLOOKUP(AS21,シフト記号表!$C$6:$L$47,10,FALSE))</f>
        <v/>
      </c>
      <c r="AT22" s="136" t="str">
        <f>IF(AT21="","",VLOOKUP(AT21,シフト記号表!$C$6:$L$47,10,FALSE))</f>
        <v/>
      </c>
      <c r="AU22" s="136" t="str">
        <f>IF(AU21="","",VLOOKUP(AU21,シフト記号表!$C$6:$L$47,10,FALSE))</f>
        <v/>
      </c>
      <c r="AV22" s="136" t="str">
        <f>IF(AV21="","",VLOOKUP(AV21,シフト記号表!$C$6:$L$47,10,FALSE))</f>
        <v/>
      </c>
      <c r="AW22" s="136" t="str">
        <f>IF(AW21="","",VLOOKUP(AW21,シフト記号表!$C$6:$L$47,10,FALSE))</f>
        <v/>
      </c>
      <c r="AX22" s="137" t="str">
        <f>IF(AX21="","",VLOOKUP(AX21,シフト記号表!$C$6:$L$47,10,FALSE))</f>
        <v/>
      </c>
      <c r="AY22" s="135" t="str">
        <f>IF(AY21="","",VLOOKUP(AY21,シフト記号表!$C$6:$L$47,10,FALSE))</f>
        <v/>
      </c>
      <c r="AZ22" s="136" t="str">
        <f>IF(AZ21="","",VLOOKUP(AZ21,シフト記号表!$C$6:$L$47,10,FALSE))</f>
        <v/>
      </c>
      <c r="BA22" s="136" t="str">
        <f>IF(BA21="","",VLOOKUP(BA21,シフト記号表!$C$6:$L$47,10,FALSE))</f>
        <v/>
      </c>
      <c r="BB22" s="1391">
        <f>IF($BE$3="４週",SUM(W22:AX22),IF($BE$3="暦月",SUM(W22:BA22),""))</f>
        <v>0</v>
      </c>
      <c r="BC22" s="1392"/>
      <c r="BD22" s="1393">
        <f>IF($BE$3="４週",BB22/4,IF($BE$3="暦月",(BB22/($BE$8/7)),""))</f>
        <v>0</v>
      </c>
      <c r="BE22" s="1392"/>
      <c r="BF22" s="1388"/>
      <c r="BG22" s="1389"/>
      <c r="BH22" s="1389"/>
      <c r="BI22" s="1389"/>
      <c r="BJ22" s="1390"/>
    </row>
    <row r="23" spans="2:62" ht="20.25" customHeight="1" x14ac:dyDescent="0.4">
      <c r="B23" s="1462">
        <f>B21+1</f>
        <v>4</v>
      </c>
      <c r="C23" s="1318"/>
      <c r="D23" s="1319"/>
      <c r="E23" s="130"/>
      <c r="F23" s="131"/>
      <c r="G23" s="130"/>
      <c r="H23" s="131"/>
      <c r="I23" s="1377"/>
      <c r="J23" s="1378"/>
      <c r="K23" s="1381"/>
      <c r="L23" s="1382"/>
      <c r="M23" s="1382"/>
      <c r="N23" s="1319"/>
      <c r="O23" s="1420"/>
      <c r="P23" s="1421"/>
      <c r="Q23" s="1421"/>
      <c r="R23" s="1421"/>
      <c r="S23" s="1422"/>
      <c r="T23" s="95" t="s">
        <v>18</v>
      </c>
      <c r="U23" s="96"/>
      <c r="V23" s="97"/>
      <c r="W23" s="85"/>
      <c r="X23" s="86"/>
      <c r="Y23" s="86"/>
      <c r="Z23" s="86"/>
      <c r="AA23" s="86"/>
      <c r="AB23" s="86"/>
      <c r="AC23" s="87"/>
      <c r="AD23" s="85"/>
      <c r="AE23" s="86"/>
      <c r="AF23" s="86"/>
      <c r="AG23" s="86"/>
      <c r="AH23" s="86"/>
      <c r="AI23" s="86"/>
      <c r="AJ23" s="87"/>
      <c r="AK23" s="85"/>
      <c r="AL23" s="86"/>
      <c r="AM23" s="86"/>
      <c r="AN23" s="86"/>
      <c r="AO23" s="86"/>
      <c r="AP23" s="86"/>
      <c r="AQ23" s="87"/>
      <c r="AR23" s="85"/>
      <c r="AS23" s="86"/>
      <c r="AT23" s="86"/>
      <c r="AU23" s="86"/>
      <c r="AV23" s="86"/>
      <c r="AW23" s="86"/>
      <c r="AX23" s="87"/>
      <c r="AY23" s="85"/>
      <c r="AZ23" s="86"/>
      <c r="BA23" s="88"/>
      <c r="BB23" s="1373"/>
      <c r="BC23" s="1374"/>
      <c r="BD23" s="1375"/>
      <c r="BE23" s="1376"/>
      <c r="BF23" s="1385"/>
      <c r="BG23" s="1386"/>
      <c r="BH23" s="1386"/>
      <c r="BI23" s="1386"/>
      <c r="BJ23" s="1387"/>
    </row>
    <row r="24" spans="2:62" ht="20.25" customHeight="1" x14ac:dyDescent="0.4">
      <c r="B24" s="1463"/>
      <c r="C24" s="1320"/>
      <c r="D24" s="1321"/>
      <c r="E24" s="130"/>
      <c r="F24" s="131">
        <f>C23</f>
        <v>0</v>
      </c>
      <c r="G24" s="130"/>
      <c r="H24" s="131">
        <f>I23</f>
        <v>0</v>
      </c>
      <c r="I24" s="1379"/>
      <c r="J24" s="1380"/>
      <c r="K24" s="1383"/>
      <c r="L24" s="1384"/>
      <c r="M24" s="1384"/>
      <c r="N24" s="1321"/>
      <c r="O24" s="1420"/>
      <c r="P24" s="1421"/>
      <c r="Q24" s="1421"/>
      <c r="R24" s="1421"/>
      <c r="S24" s="1422"/>
      <c r="T24" s="92" t="s">
        <v>210</v>
      </c>
      <c r="U24" s="93"/>
      <c r="V24" s="94"/>
      <c r="W24" s="135" t="str">
        <f>IF(W23="","",VLOOKUP(W23,シフト記号表!$C$6:$L$47,10,FALSE))</f>
        <v/>
      </c>
      <c r="X24" s="136" t="str">
        <f>IF(X23="","",VLOOKUP(X23,シフト記号表!$C$6:$L$47,10,FALSE))</f>
        <v/>
      </c>
      <c r="Y24" s="136" t="str">
        <f>IF(Y23="","",VLOOKUP(Y23,シフト記号表!$C$6:$L$47,10,FALSE))</f>
        <v/>
      </c>
      <c r="Z24" s="136" t="str">
        <f>IF(Z23="","",VLOOKUP(Z23,シフト記号表!$C$6:$L$47,10,FALSE))</f>
        <v/>
      </c>
      <c r="AA24" s="136" t="str">
        <f>IF(AA23="","",VLOOKUP(AA23,シフト記号表!$C$6:$L$47,10,FALSE))</f>
        <v/>
      </c>
      <c r="AB24" s="136" t="str">
        <f>IF(AB23="","",VLOOKUP(AB23,シフト記号表!$C$6:$L$47,10,FALSE))</f>
        <v/>
      </c>
      <c r="AC24" s="137" t="str">
        <f>IF(AC23="","",VLOOKUP(AC23,シフト記号表!$C$6:$L$47,10,FALSE))</f>
        <v/>
      </c>
      <c r="AD24" s="135" t="str">
        <f>IF(AD23="","",VLOOKUP(AD23,シフト記号表!$C$6:$L$47,10,FALSE))</f>
        <v/>
      </c>
      <c r="AE24" s="136" t="str">
        <f>IF(AE23="","",VLOOKUP(AE23,シフト記号表!$C$6:$L$47,10,FALSE))</f>
        <v/>
      </c>
      <c r="AF24" s="136" t="str">
        <f>IF(AF23="","",VLOOKUP(AF23,シフト記号表!$C$6:$L$47,10,FALSE))</f>
        <v/>
      </c>
      <c r="AG24" s="136" t="str">
        <f>IF(AG23="","",VLOOKUP(AG23,シフト記号表!$C$6:$L$47,10,FALSE))</f>
        <v/>
      </c>
      <c r="AH24" s="136" t="str">
        <f>IF(AH23="","",VLOOKUP(AH23,シフト記号表!$C$6:$L$47,10,FALSE))</f>
        <v/>
      </c>
      <c r="AI24" s="136" t="str">
        <f>IF(AI23="","",VLOOKUP(AI23,シフト記号表!$C$6:$L$47,10,FALSE))</f>
        <v/>
      </c>
      <c r="AJ24" s="137" t="str">
        <f>IF(AJ23="","",VLOOKUP(AJ23,シフト記号表!$C$6:$L$47,10,FALSE))</f>
        <v/>
      </c>
      <c r="AK24" s="135" t="str">
        <f>IF(AK23="","",VLOOKUP(AK23,シフト記号表!$C$6:$L$47,10,FALSE))</f>
        <v/>
      </c>
      <c r="AL24" s="136" t="str">
        <f>IF(AL23="","",VLOOKUP(AL23,シフト記号表!$C$6:$L$47,10,FALSE))</f>
        <v/>
      </c>
      <c r="AM24" s="136" t="str">
        <f>IF(AM23="","",VLOOKUP(AM23,シフト記号表!$C$6:$L$47,10,FALSE))</f>
        <v/>
      </c>
      <c r="AN24" s="136" t="str">
        <f>IF(AN23="","",VLOOKUP(AN23,シフト記号表!$C$6:$L$47,10,FALSE))</f>
        <v/>
      </c>
      <c r="AO24" s="136" t="str">
        <f>IF(AO23="","",VLOOKUP(AO23,シフト記号表!$C$6:$L$47,10,FALSE))</f>
        <v/>
      </c>
      <c r="AP24" s="136" t="str">
        <f>IF(AP23="","",VLOOKUP(AP23,シフト記号表!$C$6:$L$47,10,FALSE))</f>
        <v/>
      </c>
      <c r="AQ24" s="137" t="str">
        <f>IF(AQ23="","",VLOOKUP(AQ23,シフト記号表!$C$6:$L$47,10,FALSE))</f>
        <v/>
      </c>
      <c r="AR24" s="135" t="str">
        <f>IF(AR23="","",VLOOKUP(AR23,シフト記号表!$C$6:$L$47,10,FALSE))</f>
        <v/>
      </c>
      <c r="AS24" s="136" t="str">
        <f>IF(AS23="","",VLOOKUP(AS23,シフト記号表!$C$6:$L$47,10,FALSE))</f>
        <v/>
      </c>
      <c r="AT24" s="136" t="str">
        <f>IF(AT23="","",VLOOKUP(AT23,シフト記号表!$C$6:$L$47,10,FALSE))</f>
        <v/>
      </c>
      <c r="AU24" s="136" t="str">
        <f>IF(AU23="","",VLOOKUP(AU23,シフト記号表!$C$6:$L$47,10,FALSE))</f>
        <v/>
      </c>
      <c r="AV24" s="136" t="str">
        <f>IF(AV23="","",VLOOKUP(AV23,シフト記号表!$C$6:$L$47,10,FALSE))</f>
        <v/>
      </c>
      <c r="AW24" s="136" t="str">
        <f>IF(AW23="","",VLOOKUP(AW23,シフト記号表!$C$6:$L$47,10,FALSE))</f>
        <v/>
      </c>
      <c r="AX24" s="137" t="str">
        <f>IF(AX23="","",VLOOKUP(AX23,シフト記号表!$C$6:$L$47,10,FALSE))</f>
        <v/>
      </c>
      <c r="AY24" s="135" t="str">
        <f>IF(AY23="","",VLOOKUP(AY23,シフト記号表!$C$6:$L$47,10,FALSE))</f>
        <v/>
      </c>
      <c r="AZ24" s="136" t="str">
        <f>IF(AZ23="","",VLOOKUP(AZ23,シフト記号表!$C$6:$L$47,10,FALSE))</f>
        <v/>
      </c>
      <c r="BA24" s="136" t="str">
        <f>IF(BA23="","",VLOOKUP(BA23,シフト記号表!$C$6:$L$47,10,FALSE))</f>
        <v/>
      </c>
      <c r="BB24" s="1391">
        <f>IF($BE$3="４週",SUM(W24:AX24),IF($BE$3="暦月",SUM(W24:BA24),""))</f>
        <v>0</v>
      </c>
      <c r="BC24" s="1392"/>
      <c r="BD24" s="1393">
        <f>IF($BE$3="４週",BB24/4,IF($BE$3="暦月",(BB24/($BE$8/7)),""))</f>
        <v>0</v>
      </c>
      <c r="BE24" s="1392"/>
      <c r="BF24" s="1388"/>
      <c r="BG24" s="1389"/>
      <c r="BH24" s="1389"/>
      <c r="BI24" s="1389"/>
      <c r="BJ24" s="1390"/>
    </row>
    <row r="25" spans="2:62" ht="20.25" customHeight="1" x14ac:dyDescent="0.4">
      <c r="B25" s="1462">
        <f>B23+1</f>
        <v>5</v>
      </c>
      <c r="C25" s="1318"/>
      <c r="D25" s="1319"/>
      <c r="E25" s="130"/>
      <c r="F25" s="131"/>
      <c r="G25" s="130"/>
      <c r="H25" s="131"/>
      <c r="I25" s="1377"/>
      <c r="J25" s="1378"/>
      <c r="K25" s="1381"/>
      <c r="L25" s="1382"/>
      <c r="M25" s="1382"/>
      <c r="N25" s="1319"/>
      <c r="O25" s="1420"/>
      <c r="P25" s="1421"/>
      <c r="Q25" s="1421"/>
      <c r="R25" s="1421"/>
      <c r="S25" s="1422"/>
      <c r="T25" s="95" t="s">
        <v>18</v>
      </c>
      <c r="U25" s="96"/>
      <c r="V25" s="97"/>
      <c r="W25" s="85"/>
      <c r="X25" s="86"/>
      <c r="Y25" s="86"/>
      <c r="Z25" s="86"/>
      <c r="AA25" s="86"/>
      <c r="AB25" s="86"/>
      <c r="AC25" s="87"/>
      <c r="AD25" s="85"/>
      <c r="AE25" s="86"/>
      <c r="AF25" s="86"/>
      <c r="AG25" s="86"/>
      <c r="AH25" s="86"/>
      <c r="AI25" s="86"/>
      <c r="AJ25" s="87"/>
      <c r="AK25" s="85"/>
      <c r="AL25" s="86"/>
      <c r="AM25" s="86"/>
      <c r="AN25" s="86"/>
      <c r="AO25" s="86"/>
      <c r="AP25" s="86"/>
      <c r="AQ25" s="87"/>
      <c r="AR25" s="85"/>
      <c r="AS25" s="86"/>
      <c r="AT25" s="86"/>
      <c r="AU25" s="86"/>
      <c r="AV25" s="86"/>
      <c r="AW25" s="86"/>
      <c r="AX25" s="87"/>
      <c r="AY25" s="85"/>
      <c r="AZ25" s="86"/>
      <c r="BA25" s="88"/>
      <c r="BB25" s="1373"/>
      <c r="BC25" s="1374"/>
      <c r="BD25" s="1375"/>
      <c r="BE25" s="1376"/>
      <c r="BF25" s="1385"/>
      <c r="BG25" s="1386"/>
      <c r="BH25" s="1386"/>
      <c r="BI25" s="1386"/>
      <c r="BJ25" s="1387"/>
    </row>
    <row r="26" spans="2:62" ht="20.25" customHeight="1" x14ac:dyDescent="0.4">
      <c r="B26" s="1463"/>
      <c r="C26" s="1320"/>
      <c r="D26" s="1321"/>
      <c r="E26" s="130"/>
      <c r="F26" s="131">
        <f>C25</f>
        <v>0</v>
      </c>
      <c r="G26" s="130"/>
      <c r="H26" s="131">
        <f>I25</f>
        <v>0</v>
      </c>
      <c r="I26" s="1379"/>
      <c r="J26" s="1380"/>
      <c r="K26" s="1383"/>
      <c r="L26" s="1384"/>
      <c r="M26" s="1384"/>
      <c r="N26" s="1321"/>
      <c r="O26" s="1420"/>
      <c r="P26" s="1421"/>
      <c r="Q26" s="1421"/>
      <c r="R26" s="1421"/>
      <c r="S26" s="1422"/>
      <c r="T26" s="148" t="s">
        <v>210</v>
      </c>
      <c r="U26" s="99"/>
      <c r="V26" s="149"/>
      <c r="W26" s="135" t="str">
        <f>IF(W25="","",VLOOKUP(W25,シフト記号表!$C$6:$L$47,10,FALSE))</f>
        <v/>
      </c>
      <c r="X26" s="136" t="str">
        <f>IF(X25="","",VLOOKUP(X25,シフト記号表!$C$6:$L$47,10,FALSE))</f>
        <v/>
      </c>
      <c r="Y26" s="136" t="str">
        <f>IF(Y25="","",VLOOKUP(Y25,シフト記号表!$C$6:$L$47,10,FALSE))</f>
        <v/>
      </c>
      <c r="Z26" s="136" t="str">
        <f>IF(Z25="","",VLOOKUP(Z25,シフト記号表!$C$6:$L$47,10,FALSE))</f>
        <v/>
      </c>
      <c r="AA26" s="136" t="str">
        <f>IF(AA25="","",VLOOKUP(AA25,シフト記号表!$C$6:$L$47,10,FALSE))</f>
        <v/>
      </c>
      <c r="AB26" s="136" t="str">
        <f>IF(AB25="","",VLOOKUP(AB25,シフト記号表!$C$6:$L$47,10,FALSE))</f>
        <v/>
      </c>
      <c r="AC26" s="137" t="str">
        <f>IF(AC25="","",VLOOKUP(AC25,シフト記号表!$C$6:$L$47,10,FALSE))</f>
        <v/>
      </c>
      <c r="AD26" s="135" t="str">
        <f>IF(AD25="","",VLOOKUP(AD25,シフト記号表!$C$6:$L$47,10,FALSE))</f>
        <v/>
      </c>
      <c r="AE26" s="136" t="str">
        <f>IF(AE25="","",VLOOKUP(AE25,シフト記号表!$C$6:$L$47,10,FALSE))</f>
        <v/>
      </c>
      <c r="AF26" s="136" t="str">
        <f>IF(AF25="","",VLOOKUP(AF25,シフト記号表!$C$6:$L$47,10,FALSE))</f>
        <v/>
      </c>
      <c r="AG26" s="136" t="str">
        <f>IF(AG25="","",VLOOKUP(AG25,シフト記号表!$C$6:$L$47,10,FALSE))</f>
        <v/>
      </c>
      <c r="AH26" s="136" t="str">
        <f>IF(AH25="","",VLOOKUP(AH25,シフト記号表!$C$6:$L$47,10,FALSE))</f>
        <v/>
      </c>
      <c r="AI26" s="136" t="str">
        <f>IF(AI25="","",VLOOKUP(AI25,シフト記号表!$C$6:$L$47,10,FALSE))</f>
        <v/>
      </c>
      <c r="AJ26" s="137" t="str">
        <f>IF(AJ25="","",VLOOKUP(AJ25,シフト記号表!$C$6:$L$47,10,FALSE))</f>
        <v/>
      </c>
      <c r="AK26" s="135" t="str">
        <f>IF(AK25="","",VLOOKUP(AK25,シフト記号表!$C$6:$L$47,10,FALSE))</f>
        <v/>
      </c>
      <c r="AL26" s="136" t="str">
        <f>IF(AL25="","",VLOOKUP(AL25,シフト記号表!$C$6:$L$47,10,FALSE))</f>
        <v/>
      </c>
      <c r="AM26" s="136" t="str">
        <f>IF(AM25="","",VLOOKUP(AM25,シフト記号表!$C$6:$L$47,10,FALSE))</f>
        <v/>
      </c>
      <c r="AN26" s="136" t="str">
        <f>IF(AN25="","",VLOOKUP(AN25,シフト記号表!$C$6:$L$47,10,FALSE))</f>
        <v/>
      </c>
      <c r="AO26" s="136" t="str">
        <f>IF(AO25="","",VLOOKUP(AO25,シフト記号表!$C$6:$L$47,10,FALSE))</f>
        <v/>
      </c>
      <c r="AP26" s="136" t="str">
        <f>IF(AP25="","",VLOOKUP(AP25,シフト記号表!$C$6:$L$47,10,FALSE))</f>
        <v/>
      </c>
      <c r="AQ26" s="137" t="str">
        <f>IF(AQ25="","",VLOOKUP(AQ25,シフト記号表!$C$6:$L$47,10,FALSE))</f>
        <v/>
      </c>
      <c r="AR26" s="135" t="str">
        <f>IF(AR25="","",VLOOKUP(AR25,シフト記号表!$C$6:$L$47,10,FALSE))</f>
        <v/>
      </c>
      <c r="AS26" s="136" t="str">
        <f>IF(AS25="","",VLOOKUP(AS25,シフト記号表!$C$6:$L$47,10,FALSE))</f>
        <v/>
      </c>
      <c r="AT26" s="136" t="str">
        <f>IF(AT25="","",VLOOKUP(AT25,シフト記号表!$C$6:$L$47,10,FALSE))</f>
        <v/>
      </c>
      <c r="AU26" s="136" t="str">
        <f>IF(AU25="","",VLOOKUP(AU25,シフト記号表!$C$6:$L$47,10,FALSE))</f>
        <v/>
      </c>
      <c r="AV26" s="136" t="str">
        <f>IF(AV25="","",VLOOKUP(AV25,シフト記号表!$C$6:$L$47,10,FALSE))</f>
        <v/>
      </c>
      <c r="AW26" s="136" t="str">
        <f>IF(AW25="","",VLOOKUP(AW25,シフト記号表!$C$6:$L$47,10,FALSE))</f>
        <v/>
      </c>
      <c r="AX26" s="137" t="str">
        <f>IF(AX25="","",VLOOKUP(AX25,シフト記号表!$C$6:$L$47,10,FALSE))</f>
        <v/>
      </c>
      <c r="AY26" s="135" t="str">
        <f>IF(AY25="","",VLOOKUP(AY25,シフト記号表!$C$6:$L$47,10,FALSE))</f>
        <v/>
      </c>
      <c r="AZ26" s="136" t="str">
        <f>IF(AZ25="","",VLOOKUP(AZ25,シフト記号表!$C$6:$L$47,10,FALSE))</f>
        <v/>
      </c>
      <c r="BA26" s="136" t="str">
        <f>IF(BA25="","",VLOOKUP(BA25,シフト記号表!$C$6:$L$47,10,FALSE))</f>
        <v/>
      </c>
      <c r="BB26" s="1391">
        <f>IF($BE$3="４週",SUM(W26:AX26),IF($BE$3="暦月",SUM(W26:BA26),""))</f>
        <v>0</v>
      </c>
      <c r="BC26" s="1392"/>
      <c r="BD26" s="1393">
        <f>IF($BE$3="４週",BB26/4,IF($BE$3="暦月",(BB26/($BE$8/7)),""))</f>
        <v>0</v>
      </c>
      <c r="BE26" s="1392"/>
      <c r="BF26" s="1388"/>
      <c r="BG26" s="1389"/>
      <c r="BH26" s="1389"/>
      <c r="BI26" s="1389"/>
      <c r="BJ26" s="1390"/>
    </row>
    <row r="27" spans="2:62" ht="20.25" customHeight="1" x14ac:dyDescent="0.4">
      <c r="B27" s="1462">
        <f>B25+1</f>
        <v>6</v>
      </c>
      <c r="C27" s="1318"/>
      <c r="D27" s="1319"/>
      <c r="E27" s="130"/>
      <c r="F27" s="131"/>
      <c r="G27" s="130"/>
      <c r="H27" s="131"/>
      <c r="I27" s="1377"/>
      <c r="J27" s="1378"/>
      <c r="K27" s="1381"/>
      <c r="L27" s="1382"/>
      <c r="M27" s="1382"/>
      <c r="N27" s="1319"/>
      <c r="O27" s="1420"/>
      <c r="P27" s="1421"/>
      <c r="Q27" s="1421"/>
      <c r="R27" s="1421"/>
      <c r="S27" s="1422"/>
      <c r="T27" s="147" t="s">
        <v>18</v>
      </c>
      <c r="V27" s="98"/>
      <c r="W27" s="85"/>
      <c r="X27" s="86"/>
      <c r="Y27" s="86"/>
      <c r="Z27" s="86"/>
      <c r="AA27" s="86"/>
      <c r="AB27" s="86"/>
      <c r="AC27" s="87"/>
      <c r="AD27" s="85"/>
      <c r="AE27" s="86"/>
      <c r="AF27" s="86"/>
      <c r="AG27" s="86"/>
      <c r="AH27" s="86"/>
      <c r="AI27" s="86"/>
      <c r="AJ27" s="87"/>
      <c r="AK27" s="85"/>
      <c r="AL27" s="86"/>
      <c r="AM27" s="86"/>
      <c r="AN27" s="86"/>
      <c r="AO27" s="86"/>
      <c r="AP27" s="86"/>
      <c r="AQ27" s="87"/>
      <c r="AR27" s="85"/>
      <c r="AS27" s="86"/>
      <c r="AT27" s="86"/>
      <c r="AU27" s="86"/>
      <c r="AV27" s="86"/>
      <c r="AW27" s="86"/>
      <c r="AX27" s="87"/>
      <c r="AY27" s="85"/>
      <c r="AZ27" s="86"/>
      <c r="BA27" s="88"/>
      <c r="BB27" s="1373"/>
      <c r="BC27" s="1374"/>
      <c r="BD27" s="1375"/>
      <c r="BE27" s="1376"/>
      <c r="BF27" s="1385"/>
      <c r="BG27" s="1386"/>
      <c r="BH27" s="1386"/>
      <c r="BI27" s="1386"/>
      <c r="BJ27" s="1387"/>
    </row>
    <row r="28" spans="2:62" ht="20.25" customHeight="1" x14ac:dyDescent="0.4">
      <c r="B28" s="1463"/>
      <c r="C28" s="1320"/>
      <c r="D28" s="1321"/>
      <c r="E28" s="130"/>
      <c r="F28" s="131">
        <f>C27</f>
        <v>0</v>
      </c>
      <c r="G28" s="130"/>
      <c r="H28" s="131">
        <f>I27</f>
        <v>0</v>
      </c>
      <c r="I28" s="1379"/>
      <c r="J28" s="1380"/>
      <c r="K28" s="1383"/>
      <c r="L28" s="1384"/>
      <c r="M28" s="1384"/>
      <c r="N28" s="1321"/>
      <c r="O28" s="1420"/>
      <c r="P28" s="1421"/>
      <c r="Q28" s="1421"/>
      <c r="R28" s="1421"/>
      <c r="S28" s="1422"/>
      <c r="T28" s="92" t="s">
        <v>210</v>
      </c>
      <c r="U28" s="93"/>
      <c r="V28" s="94"/>
      <c r="W28" s="135" t="str">
        <f>IF(W27="","",VLOOKUP(W27,シフト記号表!$C$6:$L$47,10,FALSE))</f>
        <v/>
      </c>
      <c r="X28" s="136" t="str">
        <f>IF(X27="","",VLOOKUP(X27,シフト記号表!$C$6:$L$47,10,FALSE))</f>
        <v/>
      </c>
      <c r="Y28" s="136" t="str">
        <f>IF(Y27="","",VLOOKUP(Y27,シフト記号表!$C$6:$L$47,10,FALSE))</f>
        <v/>
      </c>
      <c r="Z28" s="136" t="str">
        <f>IF(Z27="","",VLOOKUP(Z27,シフト記号表!$C$6:$L$47,10,FALSE))</f>
        <v/>
      </c>
      <c r="AA28" s="136" t="str">
        <f>IF(AA27="","",VLOOKUP(AA27,シフト記号表!$C$6:$L$47,10,FALSE))</f>
        <v/>
      </c>
      <c r="AB28" s="136" t="str">
        <f>IF(AB27="","",VLOOKUP(AB27,シフト記号表!$C$6:$L$47,10,FALSE))</f>
        <v/>
      </c>
      <c r="AC28" s="137" t="str">
        <f>IF(AC27="","",VLOOKUP(AC27,シフト記号表!$C$6:$L$47,10,FALSE))</f>
        <v/>
      </c>
      <c r="AD28" s="135" t="str">
        <f>IF(AD27="","",VLOOKUP(AD27,シフト記号表!$C$6:$L$47,10,FALSE))</f>
        <v/>
      </c>
      <c r="AE28" s="136" t="str">
        <f>IF(AE27="","",VLOOKUP(AE27,シフト記号表!$C$6:$L$47,10,FALSE))</f>
        <v/>
      </c>
      <c r="AF28" s="136" t="str">
        <f>IF(AF27="","",VLOOKUP(AF27,シフト記号表!$C$6:$L$47,10,FALSE))</f>
        <v/>
      </c>
      <c r="AG28" s="136" t="str">
        <f>IF(AG27="","",VLOOKUP(AG27,シフト記号表!$C$6:$L$47,10,FALSE))</f>
        <v/>
      </c>
      <c r="AH28" s="136" t="str">
        <f>IF(AH27="","",VLOOKUP(AH27,シフト記号表!$C$6:$L$47,10,FALSE))</f>
        <v/>
      </c>
      <c r="AI28" s="136" t="str">
        <f>IF(AI27="","",VLOOKUP(AI27,シフト記号表!$C$6:$L$47,10,FALSE))</f>
        <v/>
      </c>
      <c r="AJ28" s="137" t="str">
        <f>IF(AJ27="","",VLOOKUP(AJ27,シフト記号表!$C$6:$L$47,10,FALSE))</f>
        <v/>
      </c>
      <c r="AK28" s="135" t="str">
        <f>IF(AK27="","",VLOOKUP(AK27,シフト記号表!$C$6:$L$47,10,FALSE))</f>
        <v/>
      </c>
      <c r="AL28" s="136" t="str">
        <f>IF(AL27="","",VLOOKUP(AL27,シフト記号表!$C$6:$L$47,10,FALSE))</f>
        <v/>
      </c>
      <c r="AM28" s="136" t="str">
        <f>IF(AM27="","",VLOOKUP(AM27,シフト記号表!$C$6:$L$47,10,FALSE))</f>
        <v/>
      </c>
      <c r="AN28" s="136" t="str">
        <f>IF(AN27="","",VLOOKUP(AN27,シフト記号表!$C$6:$L$47,10,FALSE))</f>
        <v/>
      </c>
      <c r="AO28" s="136" t="str">
        <f>IF(AO27="","",VLOOKUP(AO27,シフト記号表!$C$6:$L$47,10,FALSE))</f>
        <v/>
      </c>
      <c r="AP28" s="136" t="str">
        <f>IF(AP27="","",VLOOKUP(AP27,シフト記号表!$C$6:$L$47,10,FALSE))</f>
        <v/>
      </c>
      <c r="AQ28" s="137" t="str">
        <f>IF(AQ27="","",VLOOKUP(AQ27,シフト記号表!$C$6:$L$47,10,FALSE))</f>
        <v/>
      </c>
      <c r="AR28" s="135" t="str">
        <f>IF(AR27="","",VLOOKUP(AR27,シフト記号表!$C$6:$L$47,10,FALSE))</f>
        <v/>
      </c>
      <c r="AS28" s="136" t="str">
        <f>IF(AS27="","",VLOOKUP(AS27,シフト記号表!$C$6:$L$47,10,FALSE))</f>
        <v/>
      </c>
      <c r="AT28" s="136" t="str">
        <f>IF(AT27="","",VLOOKUP(AT27,シフト記号表!$C$6:$L$47,10,FALSE))</f>
        <v/>
      </c>
      <c r="AU28" s="136" t="str">
        <f>IF(AU27="","",VLOOKUP(AU27,シフト記号表!$C$6:$L$47,10,FALSE))</f>
        <v/>
      </c>
      <c r="AV28" s="136" t="str">
        <f>IF(AV27="","",VLOOKUP(AV27,シフト記号表!$C$6:$L$47,10,FALSE))</f>
        <v/>
      </c>
      <c r="AW28" s="136" t="str">
        <f>IF(AW27="","",VLOOKUP(AW27,シフト記号表!$C$6:$L$47,10,FALSE))</f>
        <v/>
      </c>
      <c r="AX28" s="137" t="str">
        <f>IF(AX27="","",VLOOKUP(AX27,シフト記号表!$C$6:$L$47,10,FALSE))</f>
        <v/>
      </c>
      <c r="AY28" s="135" t="str">
        <f>IF(AY27="","",VLOOKUP(AY27,シフト記号表!$C$6:$L$47,10,FALSE))</f>
        <v/>
      </c>
      <c r="AZ28" s="136" t="str">
        <f>IF(AZ27="","",VLOOKUP(AZ27,シフト記号表!$C$6:$L$47,10,FALSE))</f>
        <v/>
      </c>
      <c r="BA28" s="136" t="str">
        <f>IF(BA27="","",VLOOKUP(BA27,シフト記号表!$C$6:$L$47,10,FALSE))</f>
        <v/>
      </c>
      <c r="BB28" s="1391">
        <f>IF($BE$3="４週",SUM(W28:AX28),IF($BE$3="暦月",SUM(W28:BA28),""))</f>
        <v>0</v>
      </c>
      <c r="BC28" s="1392"/>
      <c r="BD28" s="1393">
        <f>IF($BE$3="４週",BB28/4,IF($BE$3="暦月",(BB28/($BE$8/7)),""))</f>
        <v>0</v>
      </c>
      <c r="BE28" s="1392"/>
      <c r="BF28" s="1388"/>
      <c r="BG28" s="1389"/>
      <c r="BH28" s="1389"/>
      <c r="BI28" s="1389"/>
      <c r="BJ28" s="1390"/>
    </row>
    <row r="29" spans="2:62" ht="20.25" customHeight="1" x14ac:dyDescent="0.4">
      <c r="B29" s="1462">
        <f>B27+1</f>
        <v>7</v>
      </c>
      <c r="C29" s="1318"/>
      <c r="D29" s="1319"/>
      <c r="E29" s="130"/>
      <c r="F29" s="131"/>
      <c r="G29" s="130"/>
      <c r="H29" s="131"/>
      <c r="I29" s="1377"/>
      <c r="J29" s="1378"/>
      <c r="K29" s="1381"/>
      <c r="L29" s="1382"/>
      <c r="M29" s="1382"/>
      <c r="N29" s="1319"/>
      <c r="O29" s="1420"/>
      <c r="P29" s="1421"/>
      <c r="Q29" s="1421"/>
      <c r="R29" s="1421"/>
      <c r="S29" s="1422"/>
      <c r="T29" s="95" t="s">
        <v>18</v>
      </c>
      <c r="U29" s="96"/>
      <c r="V29" s="97"/>
      <c r="W29" s="85"/>
      <c r="X29" s="86"/>
      <c r="Y29" s="86"/>
      <c r="Z29" s="86"/>
      <c r="AA29" s="86"/>
      <c r="AB29" s="86"/>
      <c r="AC29" s="87"/>
      <c r="AD29" s="85"/>
      <c r="AE29" s="86"/>
      <c r="AF29" s="86"/>
      <c r="AG29" s="86"/>
      <c r="AH29" s="86"/>
      <c r="AI29" s="86"/>
      <c r="AJ29" s="87"/>
      <c r="AK29" s="85"/>
      <c r="AL29" s="86"/>
      <c r="AM29" s="86"/>
      <c r="AN29" s="86"/>
      <c r="AO29" s="86"/>
      <c r="AP29" s="86"/>
      <c r="AQ29" s="87"/>
      <c r="AR29" s="85"/>
      <c r="AS29" s="86"/>
      <c r="AT29" s="86"/>
      <c r="AU29" s="86"/>
      <c r="AV29" s="86"/>
      <c r="AW29" s="86"/>
      <c r="AX29" s="87"/>
      <c r="AY29" s="85"/>
      <c r="AZ29" s="86"/>
      <c r="BA29" s="88"/>
      <c r="BB29" s="1373"/>
      <c r="BC29" s="1374"/>
      <c r="BD29" s="1375"/>
      <c r="BE29" s="1376"/>
      <c r="BF29" s="1385"/>
      <c r="BG29" s="1386"/>
      <c r="BH29" s="1386"/>
      <c r="BI29" s="1386"/>
      <c r="BJ29" s="1387"/>
    </row>
    <row r="30" spans="2:62" ht="20.25" customHeight="1" x14ac:dyDescent="0.4">
      <c r="B30" s="1463"/>
      <c r="C30" s="1320"/>
      <c r="D30" s="1321"/>
      <c r="E30" s="130"/>
      <c r="F30" s="131">
        <f>C29</f>
        <v>0</v>
      </c>
      <c r="G30" s="130"/>
      <c r="H30" s="131">
        <f>I29</f>
        <v>0</v>
      </c>
      <c r="I30" s="1379"/>
      <c r="J30" s="1380"/>
      <c r="K30" s="1383"/>
      <c r="L30" s="1384"/>
      <c r="M30" s="1384"/>
      <c r="N30" s="1321"/>
      <c r="O30" s="1420"/>
      <c r="P30" s="1421"/>
      <c r="Q30" s="1421"/>
      <c r="R30" s="1421"/>
      <c r="S30" s="1422"/>
      <c r="T30" s="92" t="s">
        <v>210</v>
      </c>
      <c r="U30" s="93"/>
      <c r="V30" s="94"/>
      <c r="W30" s="135" t="str">
        <f>IF(W29="","",VLOOKUP(W29,シフト記号表!$C$6:$L$47,10,FALSE))</f>
        <v/>
      </c>
      <c r="X30" s="136" t="str">
        <f>IF(X29="","",VLOOKUP(X29,シフト記号表!$C$6:$L$47,10,FALSE))</f>
        <v/>
      </c>
      <c r="Y30" s="136" t="str">
        <f>IF(Y29="","",VLOOKUP(Y29,シフト記号表!$C$6:$L$47,10,FALSE))</f>
        <v/>
      </c>
      <c r="Z30" s="136" t="str">
        <f>IF(Z29="","",VLOOKUP(Z29,シフト記号表!$C$6:$L$47,10,FALSE))</f>
        <v/>
      </c>
      <c r="AA30" s="136" t="str">
        <f>IF(AA29="","",VLOOKUP(AA29,シフト記号表!$C$6:$L$47,10,FALSE))</f>
        <v/>
      </c>
      <c r="AB30" s="136" t="str">
        <f>IF(AB29="","",VLOOKUP(AB29,シフト記号表!$C$6:$L$47,10,FALSE))</f>
        <v/>
      </c>
      <c r="AC30" s="137" t="str">
        <f>IF(AC29="","",VLOOKUP(AC29,シフト記号表!$C$6:$L$47,10,FALSE))</f>
        <v/>
      </c>
      <c r="AD30" s="135" t="str">
        <f>IF(AD29="","",VLOOKUP(AD29,シフト記号表!$C$6:$L$47,10,FALSE))</f>
        <v/>
      </c>
      <c r="AE30" s="136" t="str">
        <f>IF(AE29="","",VLOOKUP(AE29,シフト記号表!$C$6:$L$47,10,FALSE))</f>
        <v/>
      </c>
      <c r="AF30" s="136" t="str">
        <f>IF(AF29="","",VLOOKUP(AF29,シフト記号表!$C$6:$L$47,10,FALSE))</f>
        <v/>
      </c>
      <c r="AG30" s="136" t="str">
        <f>IF(AG29="","",VLOOKUP(AG29,シフト記号表!$C$6:$L$47,10,FALSE))</f>
        <v/>
      </c>
      <c r="AH30" s="136" t="str">
        <f>IF(AH29="","",VLOOKUP(AH29,シフト記号表!$C$6:$L$47,10,FALSE))</f>
        <v/>
      </c>
      <c r="AI30" s="136" t="str">
        <f>IF(AI29="","",VLOOKUP(AI29,シフト記号表!$C$6:$L$47,10,FALSE))</f>
        <v/>
      </c>
      <c r="AJ30" s="137" t="str">
        <f>IF(AJ29="","",VLOOKUP(AJ29,シフト記号表!$C$6:$L$47,10,FALSE))</f>
        <v/>
      </c>
      <c r="AK30" s="135" t="str">
        <f>IF(AK29="","",VLOOKUP(AK29,シフト記号表!$C$6:$L$47,10,FALSE))</f>
        <v/>
      </c>
      <c r="AL30" s="136" t="str">
        <f>IF(AL29="","",VLOOKUP(AL29,シフト記号表!$C$6:$L$47,10,FALSE))</f>
        <v/>
      </c>
      <c r="AM30" s="136" t="str">
        <f>IF(AM29="","",VLOOKUP(AM29,シフト記号表!$C$6:$L$47,10,FALSE))</f>
        <v/>
      </c>
      <c r="AN30" s="136" t="str">
        <f>IF(AN29="","",VLOOKUP(AN29,シフト記号表!$C$6:$L$47,10,FALSE))</f>
        <v/>
      </c>
      <c r="AO30" s="136" t="str">
        <f>IF(AO29="","",VLOOKUP(AO29,シフト記号表!$C$6:$L$47,10,FALSE))</f>
        <v/>
      </c>
      <c r="AP30" s="136" t="str">
        <f>IF(AP29="","",VLOOKUP(AP29,シフト記号表!$C$6:$L$47,10,FALSE))</f>
        <v/>
      </c>
      <c r="AQ30" s="137" t="str">
        <f>IF(AQ29="","",VLOOKUP(AQ29,シフト記号表!$C$6:$L$47,10,FALSE))</f>
        <v/>
      </c>
      <c r="AR30" s="135" t="str">
        <f>IF(AR29="","",VLOOKUP(AR29,シフト記号表!$C$6:$L$47,10,FALSE))</f>
        <v/>
      </c>
      <c r="AS30" s="136" t="str">
        <f>IF(AS29="","",VLOOKUP(AS29,シフト記号表!$C$6:$L$47,10,FALSE))</f>
        <v/>
      </c>
      <c r="AT30" s="136" t="str">
        <f>IF(AT29="","",VLOOKUP(AT29,シフト記号表!$C$6:$L$47,10,FALSE))</f>
        <v/>
      </c>
      <c r="AU30" s="136" t="str">
        <f>IF(AU29="","",VLOOKUP(AU29,シフト記号表!$C$6:$L$47,10,FALSE))</f>
        <v/>
      </c>
      <c r="AV30" s="136" t="str">
        <f>IF(AV29="","",VLOOKUP(AV29,シフト記号表!$C$6:$L$47,10,FALSE))</f>
        <v/>
      </c>
      <c r="AW30" s="136" t="str">
        <f>IF(AW29="","",VLOOKUP(AW29,シフト記号表!$C$6:$L$47,10,FALSE))</f>
        <v/>
      </c>
      <c r="AX30" s="137" t="str">
        <f>IF(AX29="","",VLOOKUP(AX29,シフト記号表!$C$6:$L$47,10,FALSE))</f>
        <v/>
      </c>
      <c r="AY30" s="135" t="str">
        <f>IF(AY29="","",VLOOKUP(AY29,シフト記号表!$C$6:$L$47,10,FALSE))</f>
        <v/>
      </c>
      <c r="AZ30" s="136" t="str">
        <f>IF(AZ29="","",VLOOKUP(AZ29,シフト記号表!$C$6:$L$47,10,FALSE))</f>
        <v/>
      </c>
      <c r="BA30" s="136" t="str">
        <f>IF(BA29="","",VLOOKUP(BA29,シフト記号表!$C$6:$L$47,10,FALSE))</f>
        <v/>
      </c>
      <c r="BB30" s="1391">
        <f>IF($BE$3="４週",SUM(W30:AX30),IF($BE$3="暦月",SUM(W30:BA30),""))</f>
        <v>0</v>
      </c>
      <c r="BC30" s="1392"/>
      <c r="BD30" s="1393">
        <f>IF($BE$3="４週",BB30/4,IF($BE$3="暦月",(BB30/($BE$8/7)),""))</f>
        <v>0</v>
      </c>
      <c r="BE30" s="1392"/>
      <c r="BF30" s="1388"/>
      <c r="BG30" s="1389"/>
      <c r="BH30" s="1389"/>
      <c r="BI30" s="1389"/>
      <c r="BJ30" s="1390"/>
    </row>
    <row r="31" spans="2:62" ht="20.25" customHeight="1" x14ac:dyDescent="0.4">
      <c r="B31" s="1462">
        <f>B29+1</f>
        <v>8</v>
      </c>
      <c r="C31" s="1318"/>
      <c r="D31" s="1319"/>
      <c r="E31" s="130"/>
      <c r="F31" s="131"/>
      <c r="G31" s="130"/>
      <c r="H31" s="131"/>
      <c r="I31" s="1377"/>
      <c r="J31" s="1378"/>
      <c r="K31" s="1381"/>
      <c r="L31" s="1382"/>
      <c r="M31" s="1382"/>
      <c r="N31" s="1319"/>
      <c r="O31" s="1420"/>
      <c r="P31" s="1421"/>
      <c r="Q31" s="1421"/>
      <c r="R31" s="1421"/>
      <c r="S31" s="1422"/>
      <c r="T31" s="95" t="s">
        <v>18</v>
      </c>
      <c r="U31" s="96"/>
      <c r="V31" s="97"/>
      <c r="W31" s="85"/>
      <c r="X31" s="86"/>
      <c r="Y31" s="86"/>
      <c r="Z31" s="86"/>
      <c r="AA31" s="86"/>
      <c r="AB31" s="86"/>
      <c r="AC31" s="87"/>
      <c r="AD31" s="85"/>
      <c r="AE31" s="86"/>
      <c r="AF31" s="86"/>
      <c r="AG31" s="86"/>
      <c r="AH31" s="86"/>
      <c r="AI31" s="86"/>
      <c r="AJ31" s="87"/>
      <c r="AK31" s="85"/>
      <c r="AL31" s="86"/>
      <c r="AM31" s="86"/>
      <c r="AN31" s="86"/>
      <c r="AO31" s="86"/>
      <c r="AP31" s="86"/>
      <c r="AQ31" s="87"/>
      <c r="AR31" s="85"/>
      <c r="AS31" s="86"/>
      <c r="AT31" s="86"/>
      <c r="AU31" s="86"/>
      <c r="AV31" s="86"/>
      <c r="AW31" s="86"/>
      <c r="AX31" s="87"/>
      <c r="AY31" s="85"/>
      <c r="AZ31" s="86"/>
      <c r="BA31" s="88"/>
      <c r="BB31" s="1373"/>
      <c r="BC31" s="1374"/>
      <c r="BD31" s="1375"/>
      <c r="BE31" s="1376"/>
      <c r="BF31" s="1385"/>
      <c r="BG31" s="1386"/>
      <c r="BH31" s="1386"/>
      <c r="BI31" s="1386"/>
      <c r="BJ31" s="1387"/>
    </row>
    <row r="32" spans="2:62" ht="20.25" customHeight="1" x14ac:dyDescent="0.4">
      <c r="B32" s="1463"/>
      <c r="C32" s="1320"/>
      <c r="D32" s="1321"/>
      <c r="E32" s="130"/>
      <c r="F32" s="131">
        <f>C31</f>
        <v>0</v>
      </c>
      <c r="G32" s="130"/>
      <c r="H32" s="131">
        <f>I31</f>
        <v>0</v>
      </c>
      <c r="I32" s="1379"/>
      <c r="J32" s="1380"/>
      <c r="K32" s="1383"/>
      <c r="L32" s="1384"/>
      <c r="M32" s="1384"/>
      <c r="N32" s="1321"/>
      <c r="O32" s="1420"/>
      <c r="P32" s="1421"/>
      <c r="Q32" s="1421"/>
      <c r="R32" s="1421"/>
      <c r="S32" s="1422"/>
      <c r="T32" s="92" t="s">
        <v>210</v>
      </c>
      <c r="U32" s="93"/>
      <c r="V32" s="94"/>
      <c r="W32" s="135" t="str">
        <f>IF(W31="","",VLOOKUP(W31,シフト記号表!$C$6:$L$47,10,FALSE))</f>
        <v/>
      </c>
      <c r="X32" s="136" t="str">
        <f>IF(X31="","",VLOOKUP(X31,シフト記号表!$C$6:$L$47,10,FALSE))</f>
        <v/>
      </c>
      <c r="Y32" s="136" t="str">
        <f>IF(Y31="","",VLOOKUP(Y31,シフト記号表!$C$6:$L$47,10,FALSE))</f>
        <v/>
      </c>
      <c r="Z32" s="136" t="str">
        <f>IF(Z31="","",VLOOKUP(Z31,シフト記号表!$C$6:$L$47,10,FALSE))</f>
        <v/>
      </c>
      <c r="AA32" s="136" t="str">
        <f>IF(AA31="","",VLOOKUP(AA31,シフト記号表!$C$6:$L$47,10,FALSE))</f>
        <v/>
      </c>
      <c r="AB32" s="136" t="str">
        <f>IF(AB31="","",VLOOKUP(AB31,シフト記号表!$C$6:$L$47,10,FALSE))</f>
        <v/>
      </c>
      <c r="AC32" s="137" t="str">
        <f>IF(AC31="","",VLOOKUP(AC31,シフト記号表!$C$6:$L$47,10,FALSE))</f>
        <v/>
      </c>
      <c r="AD32" s="135" t="str">
        <f>IF(AD31="","",VLOOKUP(AD31,シフト記号表!$C$6:$L$47,10,FALSE))</f>
        <v/>
      </c>
      <c r="AE32" s="136" t="str">
        <f>IF(AE31="","",VLOOKUP(AE31,シフト記号表!$C$6:$L$47,10,FALSE))</f>
        <v/>
      </c>
      <c r="AF32" s="136" t="str">
        <f>IF(AF31="","",VLOOKUP(AF31,シフト記号表!$C$6:$L$47,10,FALSE))</f>
        <v/>
      </c>
      <c r="AG32" s="136" t="str">
        <f>IF(AG31="","",VLOOKUP(AG31,シフト記号表!$C$6:$L$47,10,FALSE))</f>
        <v/>
      </c>
      <c r="AH32" s="136" t="str">
        <f>IF(AH31="","",VLOOKUP(AH31,シフト記号表!$C$6:$L$47,10,FALSE))</f>
        <v/>
      </c>
      <c r="AI32" s="136" t="str">
        <f>IF(AI31="","",VLOOKUP(AI31,シフト記号表!$C$6:$L$47,10,FALSE))</f>
        <v/>
      </c>
      <c r="AJ32" s="137" t="str">
        <f>IF(AJ31="","",VLOOKUP(AJ31,シフト記号表!$C$6:$L$47,10,FALSE))</f>
        <v/>
      </c>
      <c r="AK32" s="135" t="str">
        <f>IF(AK31="","",VLOOKUP(AK31,シフト記号表!$C$6:$L$47,10,FALSE))</f>
        <v/>
      </c>
      <c r="AL32" s="136" t="str">
        <f>IF(AL31="","",VLOOKUP(AL31,シフト記号表!$C$6:$L$47,10,FALSE))</f>
        <v/>
      </c>
      <c r="AM32" s="136" t="str">
        <f>IF(AM31="","",VLOOKUP(AM31,シフト記号表!$C$6:$L$47,10,FALSE))</f>
        <v/>
      </c>
      <c r="AN32" s="136" t="str">
        <f>IF(AN31="","",VLOOKUP(AN31,シフト記号表!$C$6:$L$47,10,FALSE))</f>
        <v/>
      </c>
      <c r="AO32" s="136" t="str">
        <f>IF(AO31="","",VLOOKUP(AO31,シフト記号表!$C$6:$L$47,10,FALSE))</f>
        <v/>
      </c>
      <c r="AP32" s="136" t="str">
        <f>IF(AP31="","",VLOOKUP(AP31,シフト記号表!$C$6:$L$47,10,FALSE))</f>
        <v/>
      </c>
      <c r="AQ32" s="137" t="str">
        <f>IF(AQ31="","",VLOOKUP(AQ31,シフト記号表!$C$6:$L$47,10,FALSE))</f>
        <v/>
      </c>
      <c r="AR32" s="135" t="str">
        <f>IF(AR31="","",VLOOKUP(AR31,シフト記号表!$C$6:$L$47,10,FALSE))</f>
        <v/>
      </c>
      <c r="AS32" s="136" t="str">
        <f>IF(AS31="","",VLOOKUP(AS31,シフト記号表!$C$6:$L$47,10,FALSE))</f>
        <v/>
      </c>
      <c r="AT32" s="136" t="str">
        <f>IF(AT31="","",VLOOKUP(AT31,シフト記号表!$C$6:$L$47,10,FALSE))</f>
        <v/>
      </c>
      <c r="AU32" s="136" t="str">
        <f>IF(AU31="","",VLOOKUP(AU31,シフト記号表!$C$6:$L$47,10,FALSE))</f>
        <v/>
      </c>
      <c r="AV32" s="136" t="str">
        <f>IF(AV31="","",VLOOKUP(AV31,シフト記号表!$C$6:$L$47,10,FALSE))</f>
        <v/>
      </c>
      <c r="AW32" s="136" t="str">
        <f>IF(AW31="","",VLOOKUP(AW31,シフト記号表!$C$6:$L$47,10,FALSE))</f>
        <v/>
      </c>
      <c r="AX32" s="137" t="str">
        <f>IF(AX31="","",VLOOKUP(AX31,シフト記号表!$C$6:$L$47,10,FALSE))</f>
        <v/>
      </c>
      <c r="AY32" s="135" t="str">
        <f>IF(AY31="","",VLOOKUP(AY31,シフト記号表!$C$6:$L$47,10,FALSE))</f>
        <v/>
      </c>
      <c r="AZ32" s="136" t="str">
        <f>IF(AZ31="","",VLOOKUP(AZ31,シフト記号表!$C$6:$L$47,10,FALSE))</f>
        <v/>
      </c>
      <c r="BA32" s="136" t="str">
        <f>IF(BA31="","",VLOOKUP(BA31,シフト記号表!$C$6:$L$47,10,FALSE))</f>
        <v/>
      </c>
      <c r="BB32" s="1391">
        <f>IF($BE$3="４週",SUM(W32:AX32),IF($BE$3="暦月",SUM(W32:BA32),""))</f>
        <v>0</v>
      </c>
      <c r="BC32" s="1392"/>
      <c r="BD32" s="1393">
        <f>IF($BE$3="４週",BB32/4,IF($BE$3="暦月",(BB32/($BE$8/7)),""))</f>
        <v>0</v>
      </c>
      <c r="BE32" s="1392"/>
      <c r="BF32" s="1388"/>
      <c r="BG32" s="1389"/>
      <c r="BH32" s="1389"/>
      <c r="BI32" s="1389"/>
      <c r="BJ32" s="1390"/>
    </row>
    <row r="33" spans="2:62" ht="20.25" customHeight="1" x14ac:dyDescent="0.4">
      <c r="B33" s="1462">
        <f>B31+1</f>
        <v>9</v>
      </c>
      <c r="C33" s="1318"/>
      <c r="D33" s="1319"/>
      <c r="E33" s="130"/>
      <c r="F33" s="131"/>
      <c r="G33" s="130"/>
      <c r="H33" s="131"/>
      <c r="I33" s="1377"/>
      <c r="J33" s="1378"/>
      <c r="K33" s="1381"/>
      <c r="L33" s="1382"/>
      <c r="M33" s="1382"/>
      <c r="N33" s="1319"/>
      <c r="O33" s="1420"/>
      <c r="P33" s="1421"/>
      <c r="Q33" s="1421"/>
      <c r="R33" s="1421"/>
      <c r="S33" s="1422"/>
      <c r="T33" s="95" t="s">
        <v>18</v>
      </c>
      <c r="U33" s="96"/>
      <c r="V33" s="97"/>
      <c r="W33" s="85"/>
      <c r="X33" s="86"/>
      <c r="Y33" s="86"/>
      <c r="Z33" s="86"/>
      <c r="AA33" s="86"/>
      <c r="AB33" s="86"/>
      <c r="AC33" s="87"/>
      <c r="AD33" s="85"/>
      <c r="AE33" s="86"/>
      <c r="AF33" s="86"/>
      <c r="AG33" s="86"/>
      <c r="AH33" s="86"/>
      <c r="AI33" s="86"/>
      <c r="AJ33" s="87"/>
      <c r="AK33" s="85"/>
      <c r="AL33" s="86"/>
      <c r="AM33" s="86"/>
      <c r="AN33" s="86"/>
      <c r="AO33" s="86"/>
      <c r="AP33" s="86"/>
      <c r="AQ33" s="87"/>
      <c r="AR33" s="85"/>
      <c r="AS33" s="86"/>
      <c r="AT33" s="86"/>
      <c r="AU33" s="86"/>
      <c r="AV33" s="86"/>
      <c r="AW33" s="86"/>
      <c r="AX33" s="87"/>
      <c r="AY33" s="85"/>
      <c r="AZ33" s="86"/>
      <c r="BA33" s="88"/>
      <c r="BB33" s="1373"/>
      <c r="BC33" s="1374"/>
      <c r="BD33" s="1375"/>
      <c r="BE33" s="1376"/>
      <c r="BF33" s="1385"/>
      <c r="BG33" s="1386"/>
      <c r="BH33" s="1386"/>
      <c r="BI33" s="1386"/>
      <c r="BJ33" s="1387"/>
    </row>
    <row r="34" spans="2:62" ht="20.25" customHeight="1" x14ac:dyDescent="0.4">
      <c r="B34" s="1463"/>
      <c r="C34" s="1320"/>
      <c r="D34" s="1321"/>
      <c r="E34" s="130"/>
      <c r="F34" s="131">
        <f>C33</f>
        <v>0</v>
      </c>
      <c r="G34" s="130"/>
      <c r="H34" s="131">
        <f>I33</f>
        <v>0</v>
      </c>
      <c r="I34" s="1379"/>
      <c r="J34" s="1380"/>
      <c r="K34" s="1383"/>
      <c r="L34" s="1384"/>
      <c r="M34" s="1384"/>
      <c r="N34" s="1321"/>
      <c r="O34" s="1420"/>
      <c r="P34" s="1421"/>
      <c r="Q34" s="1421"/>
      <c r="R34" s="1421"/>
      <c r="S34" s="1422"/>
      <c r="T34" s="148" t="s">
        <v>210</v>
      </c>
      <c r="U34" s="99"/>
      <c r="V34" s="149"/>
      <c r="W34" s="135" t="str">
        <f>IF(W33="","",VLOOKUP(W33,シフト記号表!$C$6:$L$47,10,FALSE))</f>
        <v/>
      </c>
      <c r="X34" s="136" t="str">
        <f>IF(X33="","",VLOOKUP(X33,シフト記号表!$C$6:$L$47,10,FALSE))</f>
        <v/>
      </c>
      <c r="Y34" s="136" t="str">
        <f>IF(Y33="","",VLOOKUP(Y33,シフト記号表!$C$6:$L$47,10,FALSE))</f>
        <v/>
      </c>
      <c r="Z34" s="136" t="str">
        <f>IF(Z33="","",VLOOKUP(Z33,シフト記号表!$C$6:$L$47,10,FALSE))</f>
        <v/>
      </c>
      <c r="AA34" s="136" t="str">
        <f>IF(AA33="","",VLOOKUP(AA33,シフト記号表!$C$6:$L$47,10,FALSE))</f>
        <v/>
      </c>
      <c r="AB34" s="136" t="str">
        <f>IF(AB33="","",VLOOKUP(AB33,シフト記号表!$C$6:$L$47,10,FALSE))</f>
        <v/>
      </c>
      <c r="AC34" s="137" t="str">
        <f>IF(AC33="","",VLOOKUP(AC33,シフト記号表!$C$6:$L$47,10,FALSE))</f>
        <v/>
      </c>
      <c r="AD34" s="135" t="str">
        <f>IF(AD33="","",VLOOKUP(AD33,シフト記号表!$C$6:$L$47,10,FALSE))</f>
        <v/>
      </c>
      <c r="AE34" s="136" t="str">
        <f>IF(AE33="","",VLOOKUP(AE33,シフト記号表!$C$6:$L$47,10,FALSE))</f>
        <v/>
      </c>
      <c r="AF34" s="136" t="str">
        <f>IF(AF33="","",VLOOKUP(AF33,シフト記号表!$C$6:$L$47,10,FALSE))</f>
        <v/>
      </c>
      <c r="AG34" s="136" t="str">
        <f>IF(AG33="","",VLOOKUP(AG33,シフト記号表!$C$6:$L$47,10,FALSE))</f>
        <v/>
      </c>
      <c r="AH34" s="136" t="str">
        <f>IF(AH33="","",VLOOKUP(AH33,シフト記号表!$C$6:$L$47,10,FALSE))</f>
        <v/>
      </c>
      <c r="AI34" s="136" t="str">
        <f>IF(AI33="","",VLOOKUP(AI33,シフト記号表!$C$6:$L$47,10,FALSE))</f>
        <v/>
      </c>
      <c r="AJ34" s="137" t="str">
        <f>IF(AJ33="","",VLOOKUP(AJ33,シフト記号表!$C$6:$L$47,10,FALSE))</f>
        <v/>
      </c>
      <c r="AK34" s="135" t="str">
        <f>IF(AK33="","",VLOOKUP(AK33,シフト記号表!$C$6:$L$47,10,FALSE))</f>
        <v/>
      </c>
      <c r="AL34" s="136" t="str">
        <f>IF(AL33="","",VLOOKUP(AL33,シフト記号表!$C$6:$L$47,10,FALSE))</f>
        <v/>
      </c>
      <c r="AM34" s="136" t="str">
        <f>IF(AM33="","",VLOOKUP(AM33,シフト記号表!$C$6:$L$47,10,FALSE))</f>
        <v/>
      </c>
      <c r="AN34" s="136" t="str">
        <f>IF(AN33="","",VLOOKUP(AN33,シフト記号表!$C$6:$L$47,10,FALSE))</f>
        <v/>
      </c>
      <c r="AO34" s="136" t="str">
        <f>IF(AO33="","",VLOOKUP(AO33,シフト記号表!$C$6:$L$47,10,FALSE))</f>
        <v/>
      </c>
      <c r="AP34" s="136" t="str">
        <f>IF(AP33="","",VLOOKUP(AP33,シフト記号表!$C$6:$L$47,10,FALSE))</f>
        <v/>
      </c>
      <c r="AQ34" s="137" t="str">
        <f>IF(AQ33="","",VLOOKUP(AQ33,シフト記号表!$C$6:$L$47,10,FALSE))</f>
        <v/>
      </c>
      <c r="AR34" s="135" t="str">
        <f>IF(AR33="","",VLOOKUP(AR33,シフト記号表!$C$6:$L$47,10,FALSE))</f>
        <v/>
      </c>
      <c r="AS34" s="136" t="str">
        <f>IF(AS33="","",VLOOKUP(AS33,シフト記号表!$C$6:$L$47,10,FALSE))</f>
        <v/>
      </c>
      <c r="AT34" s="136" t="str">
        <f>IF(AT33="","",VLOOKUP(AT33,シフト記号表!$C$6:$L$47,10,FALSE))</f>
        <v/>
      </c>
      <c r="AU34" s="136" t="str">
        <f>IF(AU33="","",VLOOKUP(AU33,シフト記号表!$C$6:$L$47,10,FALSE))</f>
        <v/>
      </c>
      <c r="AV34" s="136" t="str">
        <f>IF(AV33="","",VLOOKUP(AV33,シフト記号表!$C$6:$L$47,10,FALSE))</f>
        <v/>
      </c>
      <c r="AW34" s="136" t="str">
        <f>IF(AW33="","",VLOOKUP(AW33,シフト記号表!$C$6:$L$47,10,FALSE))</f>
        <v/>
      </c>
      <c r="AX34" s="137" t="str">
        <f>IF(AX33="","",VLOOKUP(AX33,シフト記号表!$C$6:$L$47,10,FALSE))</f>
        <v/>
      </c>
      <c r="AY34" s="135" t="str">
        <f>IF(AY33="","",VLOOKUP(AY33,シフト記号表!$C$6:$L$47,10,FALSE))</f>
        <v/>
      </c>
      <c r="AZ34" s="136" t="str">
        <f>IF(AZ33="","",VLOOKUP(AZ33,シフト記号表!$C$6:$L$47,10,FALSE))</f>
        <v/>
      </c>
      <c r="BA34" s="136" t="str">
        <f>IF(BA33="","",VLOOKUP(BA33,シフト記号表!$C$6:$L$47,10,FALSE))</f>
        <v/>
      </c>
      <c r="BB34" s="1391">
        <f>IF($BE$3="４週",SUM(W34:AX34),IF($BE$3="暦月",SUM(W34:BA34),""))</f>
        <v>0</v>
      </c>
      <c r="BC34" s="1392"/>
      <c r="BD34" s="1393">
        <f>IF($BE$3="４週",BB34/4,IF($BE$3="暦月",(BB34/($BE$8/7)),""))</f>
        <v>0</v>
      </c>
      <c r="BE34" s="1392"/>
      <c r="BF34" s="1388"/>
      <c r="BG34" s="1389"/>
      <c r="BH34" s="1389"/>
      <c r="BI34" s="1389"/>
      <c r="BJ34" s="1390"/>
    </row>
    <row r="35" spans="2:62" ht="20.25" customHeight="1" x14ac:dyDescent="0.4">
      <c r="B35" s="1462">
        <f>B33+1</f>
        <v>10</v>
      </c>
      <c r="C35" s="1318"/>
      <c r="D35" s="1319"/>
      <c r="E35" s="130"/>
      <c r="F35" s="131"/>
      <c r="G35" s="130"/>
      <c r="H35" s="131"/>
      <c r="I35" s="1377"/>
      <c r="J35" s="1378"/>
      <c r="K35" s="1381"/>
      <c r="L35" s="1382"/>
      <c r="M35" s="1382"/>
      <c r="N35" s="1319"/>
      <c r="O35" s="1420"/>
      <c r="P35" s="1421"/>
      <c r="Q35" s="1421"/>
      <c r="R35" s="1421"/>
      <c r="S35" s="1422"/>
      <c r="T35" s="147" t="s">
        <v>18</v>
      </c>
      <c r="V35" s="98"/>
      <c r="W35" s="85"/>
      <c r="X35" s="86"/>
      <c r="Y35" s="86"/>
      <c r="Z35" s="86"/>
      <c r="AA35" s="86"/>
      <c r="AB35" s="86"/>
      <c r="AC35" s="87"/>
      <c r="AD35" s="85"/>
      <c r="AE35" s="86"/>
      <c r="AF35" s="86"/>
      <c r="AG35" s="86"/>
      <c r="AH35" s="86"/>
      <c r="AI35" s="86"/>
      <c r="AJ35" s="87"/>
      <c r="AK35" s="85"/>
      <c r="AL35" s="86"/>
      <c r="AM35" s="86"/>
      <c r="AN35" s="86"/>
      <c r="AO35" s="86"/>
      <c r="AP35" s="86"/>
      <c r="AQ35" s="87"/>
      <c r="AR35" s="85"/>
      <c r="AS35" s="86"/>
      <c r="AT35" s="86"/>
      <c r="AU35" s="86"/>
      <c r="AV35" s="86"/>
      <c r="AW35" s="86"/>
      <c r="AX35" s="87"/>
      <c r="AY35" s="85"/>
      <c r="AZ35" s="86"/>
      <c r="BA35" s="88"/>
      <c r="BB35" s="1373"/>
      <c r="BC35" s="1374"/>
      <c r="BD35" s="1375"/>
      <c r="BE35" s="1376"/>
      <c r="BF35" s="1385"/>
      <c r="BG35" s="1386"/>
      <c r="BH35" s="1386"/>
      <c r="BI35" s="1386"/>
      <c r="BJ35" s="1387"/>
    </row>
    <row r="36" spans="2:62" ht="20.25" customHeight="1" x14ac:dyDescent="0.4">
      <c r="B36" s="1463"/>
      <c r="C36" s="1320"/>
      <c r="D36" s="1321"/>
      <c r="E36" s="130"/>
      <c r="F36" s="131">
        <f>C35</f>
        <v>0</v>
      </c>
      <c r="G36" s="130"/>
      <c r="H36" s="131">
        <f>I35</f>
        <v>0</v>
      </c>
      <c r="I36" s="1379"/>
      <c r="J36" s="1380"/>
      <c r="K36" s="1383"/>
      <c r="L36" s="1384"/>
      <c r="M36" s="1384"/>
      <c r="N36" s="1321"/>
      <c r="O36" s="1420"/>
      <c r="P36" s="1421"/>
      <c r="Q36" s="1421"/>
      <c r="R36" s="1421"/>
      <c r="S36" s="1422"/>
      <c r="T36" s="148" t="s">
        <v>210</v>
      </c>
      <c r="U36" s="99"/>
      <c r="V36" s="149"/>
      <c r="W36" s="135" t="str">
        <f>IF(W35="","",VLOOKUP(W35,シフト記号表!$C$6:$L$47,10,FALSE))</f>
        <v/>
      </c>
      <c r="X36" s="136" t="str">
        <f>IF(X35="","",VLOOKUP(X35,シフト記号表!$C$6:$L$47,10,FALSE))</f>
        <v/>
      </c>
      <c r="Y36" s="136" t="str">
        <f>IF(Y35="","",VLOOKUP(Y35,シフト記号表!$C$6:$L$47,10,FALSE))</f>
        <v/>
      </c>
      <c r="Z36" s="136" t="str">
        <f>IF(Z35="","",VLOOKUP(Z35,シフト記号表!$C$6:$L$47,10,FALSE))</f>
        <v/>
      </c>
      <c r="AA36" s="136" t="str">
        <f>IF(AA35="","",VLOOKUP(AA35,シフト記号表!$C$6:$L$47,10,FALSE))</f>
        <v/>
      </c>
      <c r="AB36" s="136" t="str">
        <f>IF(AB35="","",VLOOKUP(AB35,シフト記号表!$C$6:$L$47,10,FALSE))</f>
        <v/>
      </c>
      <c r="AC36" s="137" t="str">
        <f>IF(AC35="","",VLOOKUP(AC35,シフト記号表!$C$6:$L$47,10,FALSE))</f>
        <v/>
      </c>
      <c r="AD36" s="135" t="str">
        <f>IF(AD35="","",VLOOKUP(AD35,シフト記号表!$C$6:$L$47,10,FALSE))</f>
        <v/>
      </c>
      <c r="AE36" s="136" t="str">
        <f>IF(AE35="","",VLOOKUP(AE35,シフト記号表!$C$6:$L$47,10,FALSE))</f>
        <v/>
      </c>
      <c r="AF36" s="136" t="str">
        <f>IF(AF35="","",VLOOKUP(AF35,シフト記号表!$C$6:$L$47,10,FALSE))</f>
        <v/>
      </c>
      <c r="AG36" s="136" t="str">
        <f>IF(AG35="","",VLOOKUP(AG35,シフト記号表!$C$6:$L$47,10,FALSE))</f>
        <v/>
      </c>
      <c r="AH36" s="136" t="str">
        <f>IF(AH35="","",VLOOKUP(AH35,シフト記号表!$C$6:$L$47,10,FALSE))</f>
        <v/>
      </c>
      <c r="AI36" s="136" t="str">
        <f>IF(AI35="","",VLOOKUP(AI35,シフト記号表!$C$6:$L$47,10,FALSE))</f>
        <v/>
      </c>
      <c r="AJ36" s="137" t="str">
        <f>IF(AJ35="","",VLOOKUP(AJ35,シフト記号表!$C$6:$L$47,10,FALSE))</f>
        <v/>
      </c>
      <c r="AK36" s="135" t="str">
        <f>IF(AK35="","",VLOOKUP(AK35,シフト記号表!$C$6:$L$47,10,FALSE))</f>
        <v/>
      </c>
      <c r="AL36" s="136" t="str">
        <f>IF(AL35="","",VLOOKUP(AL35,シフト記号表!$C$6:$L$47,10,FALSE))</f>
        <v/>
      </c>
      <c r="AM36" s="136" t="str">
        <f>IF(AM35="","",VLOOKUP(AM35,シフト記号表!$C$6:$L$47,10,FALSE))</f>
        <v/>
      </c>
      <c r="AN36" s="136" t="str">
        <f>IF(AN35="","",VLOOKUP(AN35,シフト記号表!$C$6:$L$47,10,FALSE))</f>
        <v/>
      </c>
      <c r="AO36" s="136" t="str">
        <f>IF(AO35="","",VLOOKUP(AO35,シフト記号表!$C$6:$L$47,10,FALSE))</f>
        <v/>
      </c>
      <c r="AP36" s="136" t="str">
        <f>IF(AP35="","",VLOOKUP(AP35,シフト記号表!$C$6:$L$47,10,FALSE))</f>
        <v/>
      </c>
      <c r="AQ36" s="137" t="str">
        <f>IF(AQ35="","",VLOOKUP(AQ35,シフト記号表!$C$6:$L$47,10,FALSE))</f>
        <v/>
      </c>
      <c r="AR36" s="135" t="str">
        <f>IF(AR35="","",VLOOKUP(AR35,シフト記号表!$C$6:$L$47,10,FALSE))</f>
        <v/>
      </c>
      <c r="AS36" s="136" t="str">
        <f>IF(AS35="","",VLOOKUP(AS35,シフト記号表!$C$6:$L$47,10,FALSE))</f>
        <v/>
      </c>
      <c r="AT36" s="136" t="str">
        <f>IF(AT35="","",VLOOKUP(AT35,シフト記号表!$C$6:$L$47,10,FALSE))</f>
        <v/>
      </c>
      <c r="AU36" s="136" t="str">
        <f>IF(AU35="","",VLOOKUP(AU35,シフト記号表!$C$6:$L$47,10,FALSE))</f>
        <v/>
      </c>
      <c r="AV36" s="136" t="str">
        <f>IF(AV35="","",VLOOKUP(AV35,シフト記号表!$C$6:$L$47,10,FALSE))</f>
        <v/>
      </c>
      <c r="AW36" s="136" t="str">
        <f>IF(AW35="","",VLOOKUP(AW35,シフト記号表!$C$6:$L$47,10,FALSE))</f>
        <v/>
      </c>
      <c r="AX36" s="137" t="str">
        <f>IF(AX35="","",VLOOKUP(AX35,シフト記号表!$C$6:$L$47,10,FALSE))</f>
        <v/>
      </c>
      <c r="AY36" s="135" t="str">
        <f>IF(AY35="","",VLOOKUP(AY35,シフト記号表!$C$6:$L$47,10,FALSE))</f>
        <v/>
      </c>
      <c r="AZ36" s="136" t="str">
        <f>IF(AZ35="","",VLOOKUP(AZ35,シフト記号表!$C$6:$L$47,10,FALSE))</f>
        <v/>
      </c>
      <c r="BA36" s="136" t="str">
        <f>IF(BA35="","",VLOOKUP(BA35,シフト記号表!$C$6:$L$47,10,FALSE))</f>
        <v/>
      </c>
      <c r="BB36" s="1391">
        <f>IF($BE$3="４週",SUM(W36:AX36),IF($BE$3="暦月",SUM(W36:BA36),""))</f>
        <v>0</v>
      </c>
      <c r="BC36" s="1392"/>
      <c r="BD36" s="1393">
        <f>IF($BE$3="４週",BB36/4,IF($BE$3="暦月",(BB36/($BE$8/7)),""))</f>
        <v>0</v>
      </c>
      <c r="BE36" s="1392"/>
      <c r="BF36" s="1388"/>
      <c r="BG36" s="1389"/>
      <c r="BH36" s="1389"/>
      <c r="BI36" s="1389"/>
      <c r="BJ36" s="1390"/>
    </row>
    <row r="37" spans="2:62" ht="20.25" customHeight="1" x14ac:dyDescent="0.4">
      <c r="B37" s="1462">
        <f>B35+1</f>
        <v>11</v>
      </c>
      <c r="C37" s="1318"/>
      <c r="D37" s="1319"/>
      <c r="E37" s="130"/>
      <c r="F37" s="131"/>
      <c r="G37" s="130"/>
      <c r="H37" s="131"/>
      <c r="I37" s="1377"/>
      <c r="J37" s="1378"/>
      <c r="K37" s="1381"/>
      <c r="L37" s="1382"/>
      <c r="M37" s="1382"/>
      <c r="N37" s="1319"/>
      <c r="O37" s="1420"/>
      <c r="P37" s="1421"/>
      <c r="Q37" s="1421"/>
      <c r="R37" s="1421"/>
      <c r="S37" s="1422"/>
      <c r="T37" s="147" t="s">
        <v>18</v>
      </c>
      <c r="V37" s="98"/>
      <c r="W37" s="85"/>
      <c r="X37" s="86"/>
      <c r="Y37" s="86"/>
      <c r="Z37" s="86"/>
      <c r="AA37" s="86"/>
      <c r="AB37" s="86"/>
      <c r="AC37" s="87"/>
      <c r="AD37" s="85"/>
      <c r="AE37" s="86"/>
      <c r="AF37" s="86"/>
      <c r="AG37" s="86"/>
      <c r="AH37" s="86"/>
      <c r="AI37" s="86"/>
      <c r="AJ37" s="87"/>
      <c r="AK37" s="85"/>
      <c r="AL37" s="86"/>
      <c r="AM37" s="86"/>
      <c r="AN37" s="86"/>
      <c r="AO37" s="86"/>
      <c r="AP37" s="86"/>
      <c r="AQ37" s="87"/>
      <c r="AR37" s="85"/>
      <c r="AS37" s="86"/>
      <c r="AT37" s="86"/>
      <c r="AU37" s="86"/>
      <c r="AV37" s="86"/>
      <c r="AW37" s="86"/>
      <c r="AX37" s="87"/>
      <c r="AY37" s="85"/>
      <c r="AZ37" s="86"/>
      <c r="BA37" s="88"/>
      <c r="BB37" s="1373"/>
      <c r="BC37" s="1374"/>
      <c r="BD37" s="1375"/>
      <c r="BE37" s="1376"/>
      <c r="BF37" s="1385"/>
      <c r="BG37" s="1386"/>
      <c r="BH37" s="1386"/>
      <c r="BI37" s="1386"/>
      <c r="BJ37" s="1387"/>
    </row>
    <row r="38" spans="2:62" ht="20.25" customHeight="1" x14ac:dyDescent="0.4">
      <c r="B38" s="1463"/>
      <c r="C38" s="1320"/>
      <c r="D38" s="1321"/>
      <c r="E38" s="130"/>
      <c r="F38" s="131">
        <f>C37</f>
        <v>0</v>
      </c>
      <c r="G38" s="130"/>
      <c r="H38" s="131">
        <f>I37</f>
        <v>0</v>
      </c>
      <c r="I38" s="1379"/>
      <c r="J38" s="1380"/>
      <c r="K38" s="1383"/>
      <c r="L38" s="1384"/>
      <c r="M38" s="1384"/>
      <c r="N38" s="1321"/>
      <c r="O38" s="1420"/>
      <c r="P38" s="1421"/>
      <c r="Q38" s="1421"/>
      <c r="R38" s="1421"/>
      <c r="S38" s="1422"/>
      <c r="T38" s="148" t="s">
        <v>210</v>
      </c>
      <c r="U38" s="99"/>
      <c r="V38" s="149"/>
      <c r="W38" s="135" t="str">
        <f>IF(W37="","",VLOOKUP(W37,シフト記号表!$C$6:$L$47,10,FALSE))</f>
        <v/>
      </c>
      <c r="X38" s="136" t="str">
        <f>IF(X37="","",VLOOKUP(X37,シフト記号表!$C$6:$L$47,10,FALSE))</f>
        <v/>
      </c>
      <c r="Y38" s="136" t="str">
        <f>IF(Y37="","",VLOOKUP(Y37,シフト記号表!$C$6:$L$47,10,FALSE))</f>
        <v/>
      </c>
      <c r="Z38" s="136" t="str">
        <f>IF(Z37="","",VLOOKUP(Z37,シフト記号表!$C$6:$L$47,10,FALSE))</f>
        <v/>
      </c>
      <c r="AA38" s="136" t="str">
        <f>IF(AA37="","",VLOOKUP(AA37,シフト記号表!$C$6:$L$47,10,FALSE))</f>
        <v/>
      </c>
      <c r="AB38" s="136" t="str">
        <f>IF(AB37="","",VLOOKUP(AB37,シフト記号表!$C$6:$L$47,10,FALSE))</f>
        <v/>
      </c>
      <c r="AC38" s="137" t="str">
        <f>IF(AC37="","",VLOOKUP(AC37,シフト記号表!$C$6:$L$47,10,FALSE))</f>
        <v/>
      </c>
      <c r="AD38" s="135" t="str">
        <f>IF(AD37="","",VLOOKUP(AD37,シフト記号表!$C$6:$L$47,10,FALSE))</f>
        <v/>
      </c>
      <c r="AE38" s="136" t="str">
        <f>IF(AE37="","",VLOOKUP(AE37,シフト記号表!$C$6:$L$47,10,FALSE))</f>
        <v/>
      </c>
      <c r="AF38" s="136" t="str">
        <f>IF(AF37="","",VLOOKUP(AF37,シフト記号表!$C$6:$L$47,10,FALSE))</f>
        <v/>
      </c>
      <c r="AG38" s="136" t="str">
        <f>IF(AG37="","",VLOOKUP(AG37,シフト記号表!$C$6:$L$47,10,FALSE))</f>
        <v/>
      </c>
      <c r="AH38" s="136" t="str">
        <f>IF(AH37="","",VLOOKUP(AH37,シフト記号表!$C$6:$L$47,10,FALSE))</f>
        <v/>
      </c>
      <c r="AI38" s="136" t="str">
        <f>IF(AI37="","",VLOOKUP(AI37,シフト記号表!$C$6:$L$47,10,FALSE))</f>
        <v/>
      </c>
      <c r="AJ38" s="137" t="str">
        <f>IF(AJ37="","",VLOOKUP(AJ37,シフト記号表!$C$6:$L$47,10,FALSE))</f>
        <v/>
      </c>
      <c r="AK38" s="135" t="str">
        <f>IF(AK37="","",VLOOKUP(AK37,シフト記号表!$C$6:$L$47,10,FALSE))</f>
        <v/>
      </c>
      <c r="AL38" s="136" t="str">
        <f>IF(AL37="","",VLOOKUP(AL37,シフト記号表!$C$6:$L$47,10,FALSE))</f>
        <v/>
      </c>
      <c r="AM38" s="136" t="str">
        <f>IF(AM37="","",VLOOKUP(AM37,シフト記号表!$C$6:$L$47,10,FALSE))</f>
        <v/>
      </c>
      <c r="AN38" s="136" t="str">
        <f>IF(AN37="","",VLOOKUP(AN37,シフト記号表!$C$6:$L$47,10,FALSE))</f>
        <v/>
      </c>
      <c r="AO38" s="136" t="str">
        <f>IF(AO37="","",VLOOKUP(AO37,シフト記号表!$C$6:$L$47,10,FALSE))</f>
        <v/>
      </c>
      <c r="AP38" s="136" t="str">
        <f>IF(AP37="","",VLOOKUP(AP37,シフト記号表!$C$6:$L$47,10,FALSE))</f>
        <v/>
      </c>
      <c r="AQ38" s="137" t="str">
        <f>IF(AQ37="","",VLOOKUP(AQ37,シフト記号表!$C$6:$L$47,10,FALSE))</f>
        <v/>
      </c>
      <c r="AR38" s="135" t="str">
        <f>IF(AR37="","",VLOOKUP(AR37,シフト記号表!$C$6:$L$47,10,FALSE))</f>
        <v/>
      </c>
      <c r="AS38" s="136" t="str">
        <f>IF(AS37="","",VLOOKUP(AS37,シフト記号表!$C$6:$L$47,10,FALSE))</f>
        <v/>
      </c>
      <c r="AT38" s="136" t="str">
        <f>IF(AT37="","",VLOOKUP(AT37,シフト記号表!$C$6:$L$47,10,FALSE))</f>
        <v/>
      </c>
      <c r="AU38" s="136" t="str">
        <f>IF(AU37="","",VLOOKUP(AU37,シフト記号表!$C$6:$L$47,10,FALSE))</f>
        <v/>
      </c>
      <c r="AV38" s="136" t="str">
        <f>IF(AV37="","",VLOOKUP(AV37,シフト記号表!$C$6:$L$47,10,FALSE))</f>
        <v/>
      </c>
      <c r="AW38" s="136" t="str">
        <f>IF(AW37="","",VLOOKUP(AW37,シフト記号表!$C$6:$L$47,10,FALSE))</f>
        <v/>
      </c>
      <c r="AX38" s="137" t="str">
        <f>IF(AX37="","",VLOOKUP(AX37,シフト記号表!$C$6:$L$47,10,FALSE))</f>
        <v/>
      </c>
      <c r="AY38" s="135" t="str">
        <f>IF(AY37="","",VLOOKUP(AY37,シフト記号表!$C$6:$L$47,10,FALSE))</f>
        <v/>
      </c>
      <c r="AZ38" s="136" t="str">
        <f>IF(AZ37="","",VLOOKUP(AZ37,シフト記号表!$C$6:$L$47,10,FALSE))</f>
        <v/>
      </c>
      <c r="BA38" s="136" t="str">
        <f>IF(BA37="","",VLOOKUP(BA37,シフト記号表!$C$6:$L$47,10,FALSE))</f>
        <v/>
      </c>
      <c r="BB38" s="1391">
        <f>IF($BE$3="４週",SUM(W38:AX38),IF($BE$3="暦月",SUM(W38:BA38),""))</f>
        <v>0</v>
      </c>
      <c r="BC38" s="1392"/>
      <c r="BD38" s="1393">
        <f>IF($BE$3="４週",BB38/4,IF($BE$3="暦月",(BB38/($BE$8/7)),""))</f>
        <v>0</v>
      </c>
      <c r="BE38" s="1392"/>
      <c r="BF38" s="1388"/>
      <c r="BG38" s="1389"/>
      <c r="BH38" s="1389"/>
      <c r="BI38" s="1389"/>
      <c r="BJ38" s="1390"/>
    </row>
    <row r="39" spans="2:62" ht="20.25" customHeight="1" x14ac:dyDescent="0.4">
      <c r="B39" s="1462">
        <f>B37+1</f>
        <v>12</v>
      </c>
      <c r="C39" s="1318"/>
      <c r="D39" s="1319"/>
      <c r="E39" s="130"/>
      <c r="F39" s="131"/>
      <c r="G39" s="130"/>
      <c r="H39" s="131"/>
      <c r="I39" s="1377"/>
      <c r="J39" s="1378"/>
      <c r="K39" s="1381"/>
      <c r="L39" s="1382"/>
      <c r="M39" s="1382"/>
      <c r="N39" s="1319"/>
      <c r="O39" s="1420"/>
      <c r="P39" s="1421"/>
      <c r="Q39" s="1421"/>
      <c r="R39" s="1421"/>
      <c r="S39" s="1422"/>
      <c r="T39" s="147" t="s">
        <v>18</v>
      </c>
      <c r="V39" s="98"/>
      <c r="W39" s="85"/>
      <c r="X39" s="86"/>
      <c r="Y39" s="86"/>
      <c r="Z39" s="86"/>
      <c r="AA39" s="86"/>
      <c r="AB39" s="86"/>
      <c r="AC39" s="87"/>
      <c r="AD39" s="85"/>
      <c r="AE39" s="86"/>
      <c r="AF39" s="86"/>
      <c r="AG39" s="86"/>
      <c r="AH39" s="86"/>
      <c r="AI39" s="86"/>
      <c r="AJ39" s="87"/>
      <c r="AK39" s="85"/>
      <c r="AL39" s="86"/>
      <c r="AM39" s="86"/>
      <c r="AN39" s="86"/>
      <c r="AO39" s="86"/>
      <c r="AP39" s="86"/>
      <c r="AQ39" s="87"/>
      <c r="AR39" s="85"/>
      <c r="AS39" s="86"/>
      <c r="AT39" s="86"/>
      <c r="AU39" s="86"/>
      <c r="AV39" s="86"/>
      <c r="AW39" s="86"/>
      <c r="AX39" s="87"/>
      <c r="AY39" s="85"/>
      <c r="AZ39" s="86"/>
      <c r="BA39" s="88"/>
      <c r="BB39" s="1373"/>
      <c r="BC39" s="1374"/>
      <c r="BD39" s="1375"/>
      <c r="BE39" s="1376"/>
      <c r="BF39" s="1385"/>
      <c r="BG39" s="1386"/>
      <c r="BH39" s="1386"/>
      <c r="BI39" s="1386"/>
      <c r="BJ39" s="1387"/>
    </row>
    <row r="40" spans="2:62" ht="20.25" customHeight="1" x14ac:dyDescent="0.4">
      <c r="B40" s="1463"/>
      <c r="C40" s="1320"/>
      <c r="D40" s="1321"/>
      <c r="E40" s="130"/>
      <c r="F40" s="131">
        <f>C39</f>
        <v>0</v>
      </c>
      <c r="G40" s="130"/>
      <c r="H40" s="131">
        <f>I39</f>
        <v>0</v>
      </c>
      <c r="I40" s="1379"/>
      <c r="J40" s="1380"/>
      <c r="K40" s="1383"/>
      <c r="L40" s="1384"/>
      <c r="M40" s="1384"/>
      <c r="N40" s="1321"/>
      <c r="O40" s="1420"/>
      <c r="P40" s="1421"/>
      <c r="Q40" s="1421"/>
      <c r="R40" s="1421"/>
      <c r="S40" s="1422"/>
      <c r="T40" s="148" t="s">
        <v>210</v>
      </c>
      <c r="U40" s="99"/>
      <c r="V40" s="149"/>
      <c r="W40" s="135" t="str">
        <f>IF(W39="","",VLOOKUP(W39,シフト記号表!$C$6:$L$47,10,FALSE))</f>
        <v/>
      </c>
      <c r="X40" s="136" t="str">
        <f>IF(X39="","",VLOOKUP(X39,シフト記号表!$C$6:$L$47,10,FALSE))</f>
        <v/>
      </c>
      <c r="Y40" s="136" t="str">
        <f>IF(Y39="","",VLOOKUP(Y39,シフト記号表!$C$6:$L$47,10,FALSE))</f>
        <v/>
      </c>
      <c r="Z40" s="136" t="str">
        <f>IF(Z39="","",VLOOKUP(Z39,シフト記号表!$C$6:$L$47,10,FALSE))</f>
        <v/>
      </c>
      <c r="AA40" s="136" t="str">
        <f>IF(AA39="","",VLOOKUP(AA39,シフト記号表!$C$6:$L$47,10,FALSE))</f>
        <v/>
      </c>
      <c r="AB40" s="136" t="str">
        <f>IF(AB39="","",VLOOKUP(AB39,シフト記号表!$C$6:$L$47,10,FALSE))</f>
        <v/>
      </c>
      <c r="AC40" s="137" t="str">
        <f>IF(AC39="","",VLOOKUP(AC39,シフト記号表!$C$6:$L$47,10,FALSE))</f>
        <v/>
      </c>
      <c r="AD40" s="135" t="str">
        <f>IF(AD39="","",VLOOKUP(AD39,シフト記号表!$C$6:$L$47,10,FALSE))</f>
        <v/>
      </c>
      <c r="AE40" s="136" t="str">
        <f>IF(AE39="","",VLOOKUP(AE39,シフト記号表!$C$6:$L$47,10,FALSE))</f>
        <v/>
      </c>
      <c r="AF40" s="136" t="str">
        <f>IF(AF39="","",VLOOKUP(AF39,シフト記号表!$C$6:$L$47,10,FALSE))</f>
        <v/>
      </c>
      <c r="AG40" s="136" t="str">
        <f>IF(AG39="","",VLOOKUP(AG39,シフト記号表!$C$6:$L$47,10,FALSE))</f>
        <v/>
      </c>
      <c r="AH40" s="136" t="str">
        <f>IF(AH39="","",VLOOKUP(AH39,シフト記号表!$C$6:$L$47,10,FALSE))</f>
        <v/>
      </c>
      <c r="AI40" s="136" t="str">
        <f>IF(AI39="","",VLOOKUP(AI39,シフト記号表!$C$6:$L$47,10,FALSE))</f>
        <v/>
      </c>
      <c r="AJ40" s="137" t="str">
        <f>IF(AJ39="","",VLOOKUP(AJ39,シフト記号表!$C$6:$L$47,10,FALSE))</f>
        <v/>
      </c>
      <c r="AK40" s="135" t="str">
        <f>IF(AK39="","",VLOOKUP(AK39,シフト記号表!$C$6:$L$47,10,FALSE))</f>
        <v/>
      </c>
      <c r="AL40" s="136" t="str">
        <f>IF(AL39="","",VLOOKUP(AL39,シフト記号表!$C$6:$L$47,10,FALSE))</f>
        <v/>
      </c>
      <c r="AM40" s="136" t="str">
        <f>IF(AM39="","",VLOOKUP(AM39,シフト記号表!$C$6:$L$47,10,FALSE))</f>
        <v/>
      </c>
      <c r="AN40" s="136" t="str">
        <f>IF(AN39="","",VLOOKUP(AN39,シフト記号表!$C$6:$L$47,10,FALSE))</f>
        <v/>
      </c>
      <c r="AO40" s="136" t="str">
        <f>IF(AO39="","",VLOOKUP(AO39,シフト記号表!$C$6:$L$47,10,FALSE))</f>
        <v/>
      </c>
      <c r="AP40" s="136" t="str">
        <f>IF(AP39="","",VLOOKUP(AP39,シフト記号表!$C$6:$L$47,10,FALSE))</f>
        <v/>
      </c>
      <c r="AQ40" s="137" t="str">
        <f>IF(AQ39="","",VLOOKUP(AQ39,シフト記号表!$C$6:$L$47,10,FALSE))</f>
        <v/>
      </c>
      <c r="AR40" s="135" t="str">
        <f>IF(AR39="","",VLOOKUP(AR39,シフト記号表!$C$6:$L$47,10,FALSE))</f>
        <v/>
      </c>
      <c r="AS40" s="136" t="str">
        <f>IF(AS39="","",VLOOKUP(AS39,シフト記号表!$C$6:$L$47,10,FALSE))</f>
        <v/>
      </c>
      <c r="AT40" s="136" t="str">
        <f>IF(AT39="","",VLOOKUP(AT39,シフト記号表!$C$6:$L$47,10,FALSE))</f>
        <v/>
      </c>
      <c r="AU40" s="136" t="str">
        <f>IF(AU39="","",VLOOKUP(AU39,シフト記号表!$C$6:$L$47,10,FALSE))</f>
        <v/>
      </c>
      <c r="AV40" s="136" t="str">
        <f>IF(AV39="","",VLOOKUP(AV39,シフト記号表!$C$6:$L$47,10,FALSE))</f>
        <v/>
      </c>
      <c r="AW40" s="136" t="str">
        <f>IF(AW39="","",VLOOKUP(AW39,シフト記号表!$C$6:$L$47,10,FALSE))</f>
        <v/>
      </c>
      <c r="AX40" s="137" t="str">
        <f>IF(AX39="","",VLOOKUP(AX39,シフト記号表!$C$6:$L$47,10,FALSE))</f>
        <v/>
      </c>
      <c r="AY40" s="135" t="str">
        <f>IF(AY39="","",VLOOKUP(AY39,シフト記号表!$C$6:$L$47,10,FALSE))</f>
        <v/>
      </c>
      <c r="AZ40" s="136" t="str">
        <f>IF(AZ39="","",VLOOKUP(AZ39,シフト記号表!$C$6:$L$47,10,FALSE))</f>
        <v/>
      </c>
      <c r="BA40" s="136" t="str">
        <f>IF(BA39="","",VLOOKUP(BA39,シフト記号表!$C$6:$L$47,10,FALSE))</f>
        <v/>
      </c>
      <c r="BB40" s="1391">
        <f>IF($BE$3="４週",SUM(W40:AX40),IF($BE$3="暦月",SUM(W40:BA40),""))</f>
        <v>0</v>
      </c>
      <c r="BC40" s="1392"/>
      <c r="BD40" s="1393">
        <f>IF($BE$3="４週",BB40/4,IF($BE$3="暦月",(BB40/($BE$8/7)),""))</f>
        <v>0</v>
      </c>
      <c r="BE40" s="1392"/>
      <c r="BF40" s="1388"/>
      <c r="BG40" s="1389"/>
      <c r="BH40" s="1389"/>
      <c r="BI40" s="1389"/>
      <c r="BJ40" s="1390"/>
    </row>
    <row r="41" spans="2:62" ht="20.25" customHeight="1" x14ac:dyDescent="0.4">
      <c r="B41" s="1462">
        <f>B39+1</f>
        <v>13</v>
      </c>
      <c r="C41" s="1318"/>
      <c r="D41" s="1319"/>
      <c r="E41" s="130"/>
      <c r="F41" s="131"/>
      <c r="G41" s="130"/>
      <c r="H41" s="131"/>
      <c r="I41" s="1377"/>
      <c r="J41" s="1378"/>
      <c r="K41" s="1381"/>
      <c r="L41" s="1382"/>
      <c r="M41" s="1382"/>
      <c r="N41" s="1319"/>
      <c r="O41" s="1420"/>
      <c r="P41" s="1421"/>
      <c r="Q41" s="1421"/>
      <c r="R41" s="1421"/>
      <c r="S41" s="1422"/>
      <c r="T41" s="147" t="s">
        <v>18</v>
      </c>
      <c r="V41" s="98"/>
      <c r="W41" s="85"/>
      <c r="X41" s="86"/>
      <c r="Y41" s="86"/>
      <c r="Z41" s="86"/>
      <c r="AA41" s="86"/>
      <c r="AB41" s="86"/>
      <c r="AC41" s="87"/>
      <c r="AD41" s="85"/>
      <c r="AE41" s="86"/>
      <c r="AF41" s="86"/>
      <c r="AG41" s="86"/>
      <c r="AH41" s="86"/>
      <c r="AI41" s="86"/>
      <c r="AJ41" s="87"/>
      <c r="AK41" s="85"/>
      <c r="AL41" s="86"/>
      <c r="AM41" s="86"/>
      <c r="AN41" s="86"/>
      <c r="AO41" s="86"/>
      <c r="AP41" s="86"/>
      <c r="AQ41" s="87"/>
      <c r="AR41" s="85"/>
      <c r="AS41" s="86"/>
      <c r="AT41" s="86"/>
      <c r="AU41" s="86"/>
      <c r="AV41" s="86"/>
      <c r="AW41" s="86"/>
      <c r="AX41" s="87"/>
      <c r="AY41" s="85"/>
      <c r="AZ41" s="86"/>
      <c r="BA41" s="88"/>
      <c r="BB41" s="1373"/>
      <c r="BC41" s="1374"/>
      <c r="BD41" s="1375"/>
      <c r="BE41" s="1376"/>
      <c r="BF41" s="1385"/>
      <c r="BG41" s="1386"/>
      <c r="BH41" s="1386"/>
      <c r="BI41" s="1386"/>
      <c r="BJ41" s="1387"/>
    </row>
    <row r="42" spans="2:62" ht="20.25" customHeight="1" x14ac:dyDescent="0.4">
      <c r="B42" s="1463"/>
      <c r="C42" s="1320"/>
      <c r="D42" s="1321"/>
      <c r="E42" s="130"/>
      <c r="F42" s="131">
        <f>C41</f>
        <v>0</v>
      </c>
      <c r="G42" s="130"/>
      <c r="H42" s="131">
        <f>I41</f>
        <v>0</v>
      </c>
      <c r="I42" s="1379"/>
      <c r="J42" s="1380"/>
      <c r="K42" s="1383"/>
      <c r="L42" s="1384"/>
      <c r="M42" s="1384"/>
      <c r="N42" s="1321"/>
      <c r="O42" s="1420"/>
      <c r="P42" s="1421"/>
      <c r="Q42" s="1421"/>
      <c r="R42" s="1421"/>
      <c r="S42" s="1422"/>
      <c r="T42" s="148" t="s">
        <v>210</v>
      </c>
      <c r="U42" s="99"/>
      <c r="V42" s="149"/>
      <c r="W42" s="135" t="str">
        <f>IF(W41="","",VLOOKUP(W41,シフト記号表!$C$6:$L$47,10,FALSE))</f>
        <v/>
      </c>
      <c r="X42" s="136" t="str">
        <f>IF(X41="","",VLOOKUP(X41,シフト記号表!$C$6:$L$47,10,FALSE))</f>
        <v/>
      </c>
      <c r="Y42" s="136" t="str">
        <f>IF(Y41="","",VLOOKUP(Y41,シフト記号表!$C$6:$L$47,10,FALSE))</f>
        <v/>
      </c>
      <c r="Z42" s="136" t="str">
        <f>IF(Z41="","",VLOOKUP(Z41,シフト記号表!$C$6:$L$47,10,FALSE))</f>
        <v/>
      </c>
      <c r="AA42" s="136" t="str">
        <f>IF(AA41="","",VLOOKUP(AA41,シフト記号表!$C$6:$L$47,10,FALSE))</f>
        <v/>
      </c>
      <c r="AB42" s="136" t="str">
        <f>IF(AB41="","",VLOOKUP(AB41,シフト記号表!$C$6:$L$47,10,FALSE))</f>
        <v/>
      </c>
      <c r="AC42" s="137" t="str">
        <f>IF(AC41="","",VLOOKUP(AC41,シフト記号表!$C$6:$L$47,10,FALSE))</f>
        <v/>
      </c>
      <c r="AD42" s="135" t="str">
        <f>IF(AD41="","",VLOOKUP(AD41,シフト記号表!$C$6:$L$47,10,FALSE))</f>
        <v/>
      </c>
      <c r="AE42" s="136" t="str">
        <f>IF(AE41="","",VLOOKUP(AE41,シフト記号表!$C$6:$L$47,10,FALSE))</f>
        <v/>
      </c>
      <c r="AF42" s="136" t="str">
        <f>IF(AF41="","",VLOOKUP(AF41,シフト記号表!$C$6:$L$47,10,FALSE))</f>
        <v/>
      </c>
      <c r="AG42" s="136" t="str">
        <f>IF(AG41="","",VLOOKUP(AG41,シフト記号表!$C$6:$L$47,10,FALSE))</f>
        <v/>
      </c>
      <c r="AH42" s="136" t="str">
        <f>IF(AH41="","",VLOOKUP(AH41,シフト記号表!$C$6:$L$47,10,FALSE))</f>
        <v/>
      </c>
      <c r="AI42" s="136" t="str">
        <f>IF(AI41="","",VLOOKUP(AI41,シフト記号表!$C$6:$L$47,10,FALSE))</f>
        <v/>
      </c>
      <c r="AJ42" s="137" t="str">
        <f>IF(AJ41="","",VLOOKUP(AJ41,シフト記号表!$C$6:$L$47,10,FALSE))</f>
        <v/>
      </c>
      <c r="AK42" s="135" t="str">
        <f>IF(AK41="","",VLOOKUP(AK41,シフト記号表!$C$6:$L$47,10,FALSE))</f>
        <v/>
      </c>
      <c r="AL42" s="136" t="str">
        <f>IF(AL41="","",VLOOKUP(AL41,シフト記号表!$C$6:$L$47,10,FALSE))</f>
        <v/>
      </c>
      <c r="AM42" s="136" t="str">
        <f>IF(AM41="","",VLOOKUP(AM41,シフト記号表!$C$6:$L$47,10,FALSE))</f>
        <v/>
      </c>
      <c r="AN42" s="136" t="str">
        <f>IF(AN41="","",VLOOKUP(AN41,シフト記号表!$C$6:$L$47,10,FALSE))</f>
        <v/>
      </c>
      <c r="AO42" s="136" t="str">
        <f>IF(AO41="","",VLOOKUP(AO41,シフト記号表!$C$6:$L$47,10,FALSE))</f>
        <v/>
      </c>
      <c r="AP42" s="136" t="str">
        <f>IF(AP41="","",VLOOKUP(AP41,シフト記号表!$C$6:$L$47,10,FALSE))</f>
        <v/>
      </c>
      <c r="AQ42" s="137" t="str">
        <f>IF(AQ41="","",VLOOKUP(AQ41,シフト記号表!$C$6:$L$47,10,FALSE))</f>
        <v/>
      </c>
      <c r="AR42" s="135" t="str">
        <f>IF(AR41="","",VLOOKUP(AR41,シフト記号表!$C$6:$L$47,10,FALSE))</f>
        <v/>
      </c>
      <c r="AS42" s="136" t="str">
        <f>IF(AS41="","",VLOOKUP(AS41,シフト記号表!$C$6:$L$47,10,FALSE))</f>
        <v/>
      </c>
      <c r="AT42" s="136" t="str">
        <f>IF(AT41="","",VLOOKUP(AT41,シフト記号表!$C$6:$L$47,10,FALSE))</f>
        <v/>
      </c>
      <c r="AU42" s="136" t="str">
        <f>IF(AU41="","",VLOOKUP(AU41,シフト記号表!$C$6:$L$47,10,FALSE))</f>
        <v/>
      </c>
      <c r="AV42" s="136" t="str">
        <f>IF(AV41="","",VLOOKUP(AV41,シフト記号表!$C$6:$L$47,10,FALSE))</f>
        <v/>
      </c>
      <c r="AW42" s="136" t="str">
        <f>IF(AW41="","",VLOOKUP(AW41,シフト記号表!$C$6:$L$47,10,FALSE))</f>
        <v/>
      </c>
      <c r="AX42" s="137" t="str">
        <f>IF(AX41="","",VLOOKUP(AX41,シフト記号表!$C$6:$L$47,10,FALSE))</f>
        <v/>
      </c>
      <c r="AY42" s="135" t="str">
        <f>IF(AY41="","",VLOOKUP(AY41,シフト記号表!$C$6:$L$47,10,FALSE))</f>
        <v/>
      </c>
      <c r="AZ42" s="136" t="str">
        <f>IF(AZ41="","",VLOOKUP(AZ41,シフト記号表!$C$6:$L$47,10,FALSE))</f>
        <v/>
      </c>
      <c r="BA42" s="136" t="str">
        <f>IF(BA41="","",VLOOKUP(BA41,シフト記号表!$C$6:$L$47,10,FALSE))</f>
        <v/>
      </c>
      <c r="BB42" s="1391">
        <f>IF($BE$3="４週",SUM(W42:AX42),IF($BE$3="暦月",SUM(W42:BA42),""))</f>
        <v>0</v>
      </c>
      <c r="BC42" s="1392"/>
      <c r="BD42" s="1393">
        <f>IF($BE$3="４週",BB42/4,IF($BE$3="暦月",(BB42/($BE$8/7)),""))</f>
        <v>0</v>
      </c>
      <c r="BE42" s="1392"/>
      <c r="BF42" s="1388"/>
      <c r="BG42" s="1389"/>
      <c r="BH42" s="1389"/>
      <c r="BI42" s="1389"/>
      <c r="BJ42" s="1390"/>
    </row>
    <row r="43" spans="2:62" ht="20.25" customHeight="1" x14ac:dyDescent="0.4">
      <c r="B43" s="1462">
        <f>B41+1</f>
        <v>14</v>
      </c>
      <c r="C43" s="1318"/>
      <c r="D43" s="1319"/>
      <c r="E43" s="130"/>
      <c r="F43" s="131"/>
      <c r="G43" s="130"/>
      <c r="H43" s="131"/>
      <c r="I43" s="1377"/>
      <c r="J43" s="1378"/>
      <c r="K43" s="1381"/>
      <c r="L43" s="1382"/>
      <c r="M43" s="1382"/>
      <c r="N43" s="1319"/>
      <c r="O43" s="1420"/>
      <c r="P43" s="1421"/>
      <c r="Q43" s="1421"/>
      <c r="R43" s="1421"/>
      <c r="S43" s="1422"/>
      <c r="T43" s="147" t="s">
        <v>18</v>
      </c>
      <c r="V43" s="98"/>
      <c r="W43" s="85"/>
      <c r="X43" s="86"/>
      <c r="Y43" s="86"/>
      <c r="Z43" s="86"/>
      <c r="AA43" s="86"/>
      <c r="AB43" s="86"/>
      <c r="AC43" s="87"/>
      <c r="AD43" s="85"/>
      <c r="AE43" s="86"/>
      <c r="AF43" s="86"/>
      <c r="AG43" s="86"/>
      <c r="AH43" s="86"/>
      <c r="AI43" s="86"/>
      <c r="AJ43" s="87"/>
      <c r="AK43" s="85"/>
      <c r="AL43" s="86"/>
      <c r="AM43" s="86"/>
      <c r="AN43" s="86"/>
      <c r="AO43" s="86"/>
      <c r="AP43" s="86"/>
      <c r="AQ43" s="87"/>
      <c r="AR43" s="85"/>
      <c r="AS43" s="86"/>
      <c r="AT43" s="86"/>
      <c r="AU43" s="86"/>
      <c r="AV43" s="86"/>
      <c r="AW43" s="86"/>
      <c r="AX43" s="87"/>
      <c r="AY43" s="85"/>
      <c r="AZ43" s="86"/>
      <c r="BA43" s="88"/>
      <c r="BB43" s="1373"/>
      <c r="BC43" s="1374"/>
      <c r="BD43" s="1375"/>
      <c r="BE43" s="1376"/>
      <c r="BF43" s="1385"/>
      <c r="BG43" s="1386"/>
      <c r="BH43" s="1386"/>
      <c r="BI43" s="1386"/>
      <c r="BJ43" s="1387"/>
    </row>
    <row r="44" spans="2:62" ht="20.25" customHeight="1" x14ac:dyDescent="0.4">
      <c r="B44" s="1463"/>
      <c r="C44" s="1320"/>
      <c r="D44" s="1321"/>
      <c r="E44" s="130"/>
      <c r="F44" s="131">
        <f>C43</f>
        <v>0</v>
      </c>
      <c r="G44" s="130"/>
      <c r="H44" s="131">
        <f>I43</f>
        <v>0</v>
      </c>
      <c r="I44" s="1379"/>
      <c r="J44" s="1380"/>
      <c r="K44" s="1383"/>
      <c r="L44" s="1384"/>
      <c r="M44" s="1384"/>
      <c r="N44" s="1321"/>
      <c r="O44" s="1420"/>
      <c r="P44" s="1421"/>
      <c r="Q44" s="1421"/>
      <c r="R44" s="1421"/>
      <c r="S44" s="1422"/>
      <c r="T44" s="148" t="s">
        <v>210</v>
      </c>
      <c r="U44" s="99"/>
      <c r="V44" s="149"/>
      <c r="W44" s="135" t="str">
        <f>IF(W43="","",VLOOKUP(W43,シフト記号表!$C$6:$L$47,10,FALSE))</f>
        <v/>
      </c>
      <c r="X44" s="136" t="str">
        <f>IF(X43="","",VLOOKUP(X43,シフト記号表!$C$6:$L$47,10,FALSE))</f>
        <v/>
      </c>
      <c r="Y44" s="136" t="str">
        <f>IF(Y43="","",VLOOKUP(Y43,シフト記号表!$C$6:$L$47,10,FALSE))</f>
        <v/>
      </c>
      <c r="Z44" s="136" t="str">
        <f>IF(Z43="","",VLOOKUP(Z43,シフト記号表!$C$6:$L$47,10,FALSE))</f>
        <v/>
      </c>
      <c r="AA44" s="136" t="str">
        <f>IF(AA43="","",VLOOKUP(AA43,シフト記号表!$C$6:$L$47,10,FALSE))</f>
        <v/>
      </c>
      <c r="AB44" s="136" t="str">
        <f>IF(AB43="","",VLOOKUP(AB43,シフト記号表!$C$6:$L$47,10,FALSE))</f>
        <v/>
      </c>
      <c r="AC44" s="137" t="str">
        <f>IF(AC43="","",VLOOKUP(AC43,シフト記号表!$C$6:$L$47,10,FALSE))</f>
        <v/>
      </c>
      <c r="AD44" s="135" t="str">
        <f>IF(AD43="","",VLOOKUP(AD43,シフト記号表!$C$6:$L$47,10,FALSE))</f>
        <v/>
      </c>
      <c r="AE44" s="136" t="str">
        <f>IF(AE43="","",VLOOKUP(AE43,シフト記号表!$C$6:$L$47,10,FALSE))</f>
        <v/>
      </c>
      <c r="AF44" s="136" t="str">
        <f>IF(AF43="","",VLOOKUP(AF43,シフト記号表!$C$6:$L$47,10,FALSE))</f>
        <v/>
      </c>
      <c r="AG44" s="136" t="str">
        <f>IF(AG43="","",VLOOKUP(AG43,シフト記号表!$C$6:$L$47,10,FALSE))</f>
        <v/>
      </c>
      <c r="AH44" s="136" t="str">
        <f>IF(AH43="","",VLOOKUP(AH43,シフト記号表!$C$6:$L$47,10,FALSE))</f>
        <v/>
      </c>
      <c r="AI44" s="136" t="str">
        <f>IF(AI43="","",VLOOKUP(AI43,シフト記号表!$C$6:$L$47,10,FALSE))</f>
        <v/>
      </c>
      <c r="AJ44" s="137" t="str">
        <f>IF(AJ43="","",VLOOKUP(AJ43,シフト記号表!$C$6:$L$47,10,FALSE))</f>
        <v/>
      </c>
      <c r="AK44" s="135" t="str">
        <f>IF(AK43="","",VLOOKUP(AK43,シフト記号表!$C$6:$L$47,10,FALSE))</f>
        <v/>
      </c>
      <c r="AL44" s="136" t="str">
        <f>IF(AL43="","",VLOOKUP(AL43,シフト記号表!$C$6:$L$47,10,FALSE))</f>
        <v/>
      </c>
      <c r="AM44" s="136" t="str">
        <f>IF(AM43="","",VLOOKUP(AM43,シフト記号表!$C$6:$L$47,10,FALSE))</f>
        <v/>
      </c>
      <c r="AN44" s="136" t="str">
        <f>IF(AN43="","",VLOOKUP(AN43,シフト記号表!$C$6:$L$47,10,FALSE))</f>
        <v/>
      </c>
      <c r="AO44" s="136" t="str">
        <f>IF(AO43="","",VLOOKUP(AO43,シフト記号表!$C$6:$L$47,10,FALSE))</f>
        <v/>
      </c>
      <c r="AP44" s="136" t="str">
        <f>IF(AP43="","",VLOOKUP(AP43,シフト記号表!$C$6:$L$47,10,FALSE))</f>
        <v/>
      </c>
      <c r="AQ44" s="137" t="str">
        <f>IF(AQ43="","",VLOOKUP(AQ43,シフト記号表!$C$6:$L$47,10,FALSE))</f>
        <v/>
      </c>
      <c r="AR44" s="135" t="str">
        <f>IF(AR43="","",VLOOKUP(AR43,シフト記号表!$C$6:$L$47,10,FALSE))</f>
        <v/>
      </c>
      <c r="AS44" s="136" t="str">
        <f>IF(AS43="","",VLOOKUP(AS43,シフト記号表!$C$6:$L$47,10,FALSE))</f>
        <v/>
      </c>
      <c r="AT44" s="136" t="str">
        <f>IF(AT43="","",VLOOKUP(AT43,シフト記号表!$C$6:$L$47,10,FALSE))</f>
        <v/>
      </c>
      <c r="AU44" s="136" t="str">
        <f>IF(AU43="","",VLOOKUP(AU43,シフト記号表!$C$6:$L$47,10,FALSE))</f>
        <v/>
      </c>
      <c r="AV44" s="136" t="str">
        <f>IF(AV43="","",VLOOKUP(AV43,シフト記号表!$C$6:$L$47,10,FALSE))</f>
        <v/>
      </c>
      <c r="AW44" s="136" t="str">
        <f>IF(AW43="","",VLOOKUP(AW43,シフト記号表!$C$6:$L$47,10,FALSE))</f>
        <v/>
      </c>
      <c r="AX44" s="137" t="str">
        <f>IF(AX43="","",VLOOKUP(AX43,シフト記号表!$C$6:$L$47,10,FALSE))</f>
        <v/>
      </c>
      <c r="AY44" s="135" t="str">
        <f>IF(AY43="","",VLOOKUP(AY43,シフト記号表!$C$6:$L$47,10,FALSE))</f>
        <v/>
      </c>
      <c r="AZ44" s="136" t="str">
        <f>IF(AZ43="","",VLOOKUP(AZ43,シフト記号表!$C$6:$L$47,10,FALSE))</f>
        <v/>
      </c>
      <c r="BA44" s="136" t="str">
        <f>IF(BA43="","",VLOOKUP(BA43,シフト記号表!$C$6:$L$47,10,FALSE))</f>
        <v/>
      </c>
      <c r="BB44" s="1391">
        <f>IF($BE$3="４週",SUM(W44:AX44),IF($BE$3="暦月",SUM(W44:BA44),""))</f>
        <v>0</v>
      </c>
      <c r="BC44" s="1392"/>
      <c r="BD44" s="1393">
        <f>IF($BE$3="４週",BB44/4,IF($BE$3="暦月",(BB44/($BE$8/7)),""))</f>
        <v>0</v>
      </c>
      <c r="BE44" s="1392"/>
      <c r="BF44" s="1388"/>
      <c r="BG44" s="1389"/>
      <c r="BH44" s="1389"/>
      <c r="BI44" s="1389"/>
      <c r="BJ44" s="1390"/>
    </row>
    <row r="45" spans="2:62" ht="20.25" customHeight="1" x14ac:dyDescent="0.4">
      <c r="B45" s="1462">
        <f>B43+1</f>
        <v>15</v>
      </c>
      <c r="C45" s="1318"/>
      <c r="D45" s="1319"/>
      <c r="E45" s="130"/>
      <c r="F45" s="131"/>
      <c r="G45" s="130"/>
      <c r="H45" s="131"/>
      <c r="I45" s="1377"/>
      <c r="J45" s="1378"/>
      <c r="K45" s="1381"/>
      <c r="L45" s="1382"/>
      <c r="M45" s="1382"/>
      <c r="N45" s="1319"/>
      <c r="O45" s="1420"/>
      <c r="P45" s="1421"/>
      <c r="Q45" s="1421"/>
      <c r="R45" s="1421"/>
      <c r="S45" s="1422"/>
      <c r="T45" s="147" t="s">
        <v>18</v>
      </c>
      <c r="V45" s="98"/>
      <c r="W45" s="85"/>
      <c r="X45" s="86"/>
      <c r="Y45" s="86"/>
      <c r="Z45" s="86"/>
      <c r="AA45" s="86"/>
      <c r="AB45" s="86"/>
      <c r="AC45" s="87"/>
      <c r="AD45" s="85"/>
      <c r="AE45" s="86"/>
      <c r="AF45" s="86"/>
      <c r="AG45" s="86"/>
      <c r="AH45" s="86"/>
      <c r="AI45" s="86"/>
      <c r="AJ45" s="87"/>
      <c r="AK45" s="85"/>
      <c r="AL45" s="86"/>
      <c r="AM45" s="86"/>
      <c r="AN45" s="86"/>
      <c r="AO45" s="86"/>
      <c r="AP45" s="86"/>
      <c r="AQ45" s="87"/>
      <c r="AR45" s="85"/>
      <c r="AS45" s="86"/>
      <c r="AT45" s="86"/>
      <c r="AU45" s="86"/>
      <c r="AV45" s="86"/>
      <c r="AW45" s="86"/>
      <c r="AX45" s="87"/>
      <c r="AY45" s="85"/>
      <c r="AZ45" s="86"/>
      <c r="BA45" s="88"/>
      <c r="BB45" s="1373"/>
      <c r="BC45" s="1374"/>
      <c r="BD45" s="1375"/>
      <c r="BE45" s="1376"/>
      <c r="BF45" s="1385"/>
      <c r="BG45" s="1386"/>
      <c r="BH45" s="1386"/>
      <c r="BI45" s="1386"/>
      <c r="BJ45" s="1387"/>
    </row>
    <row r="46" spans="2:62" ht="20.25" customHeight="1" x14ac:dyDescent="0.4">
      <c r="B46" s="1463"/>
      <c r="C46" s="1320"/>
      <c r="D46" s="1321"/>
      <c r="E46" s="130"/>
      <c r="F46" s="131">
        <f>C45</f>
        <v>0</v>
      </c>
      <c r="G46" s="130"/>
      <c r="H46" s="131">
        <f>I45</f>
        <v>0</v>
      </c>
      <c r="I46" s="1379"/>
      <c r="J46" s="1380"/>
      <c r="K46" s="1383"/>
      <c r="L46" s="1384"/>
      <c r="M46" s="1384"/>
      <c r="N46" s="1321"/>
      <c r="O46" s="1420"/>
      <c r="P46" s="1421"/>
      <c r="Q46" s="1421"/>
      <c r="R46" s="1421"/>
      <c r="S46" s="1422"/>
      <c r="T46" s="148" t="s">
        <v>210</v>
      </c>
      <c r="U46" s="99"/>
      <c r="V46" s="149"/>
      <c r="W46" s="135" t="str">
        <f>IF(W45="","",VLOOKUP(W45,シフト記号表!$C$6:$L$47,10,FALSE))</f>
        <v/>
      </c>
      <c r="X46" s="136" t="str">
        <f>IF(X45="","",VLOOKUP(X45,シフト記号表!$C$6:$L$47,10,FALSE))</f>
        <v/>
      </c>
      <c r="Y46" s="136" t="str">
        <f>IF(Y45="","",VLOOKUP(Y45,シフト記号表!$C$6:$L$47,10,FALSE))</f>
        <v/>
      </c>
      <c r="Z46" s="136" t="str">
        <f>IF(Z45="","",VLOOKUP(Z45,シフト記号表!$C$6:$L$47,10,FALSE))</f>
        <v/>
      </c>
      <c r="AA46" s="136" t="str">
        <f>IF(AA45="","",VLOOKUP(AA45,シフト記号表!$C$6:$L$47,10,FALSE))</f>
        <v/>
      </c>
      <c r="AB46" s="136" t="str">
        <f>IF(AB45="","",VLOOKUP(AB45,シフト記号表!$C$6:$L$47,10,FALSE))</f>
        <v/>
      </c>
      <c r="AC46" s="137" t="str">
        <f>IF(AC45="","",VLOOKUP(AC45,シフト記号表!$C$6:$L$47,10,FALSE))</f>
        <v/>
      </c>
      <c r="AD46" s="135" t="str">
        <f>IF(AD45="","",VLOOKUP(AD45,シフト記号表!$C$6:$L$47,10,FALSE))</f>
        <v/>
      </c>
      <c r="AE46" s="136" t="str">
        <f>IF(AE45="","",VLOOKUP(AE45,シフト記号表!$C$6:$L$47,10,FALSE))</f>
        <v/>
      </c>
      <c r="AF46" s="136" t="str">
        <f>IF(AF45="","",VLOOKUP(AF45,シフト記号表!$C$6:$L$47,10,FALSE))</f>
        <v/>
      </c>
      <c r="AG46" s="136" t="str">
        <f>IF(AG45="","",VLOOKUP(AG45,シフト記号表!$C$6:$L$47,10,FALSE))</f>
        <v/>
      </c>
      <c r="AH46" s="136" t="str">
        <f>IF(AH45="","",VLOOKUP(AH45,シフト記号表!$C$6:$L$47,10,FALSE))</f>
        <v/>
      </c>
      <c r="AI46" s="136" t="str">
        <f>IF(AI45="","",VLOOKUP(AI45,シフト記号表!$C$6:$L$47,10,FALSE))</f>
        <v/>
      </c>
      <c r="AJ46" s="137" t="str">
        <f>IF(AJ45="","",VLOOKUP(AJ45,シフト記号表!$C$6:$L$47,10,FALSE))</f>
        <v/>
      </c>
      <c r="AK46" s="135" t="str">
        <f>IF(AK45="","",VLOOKUP(AK45,シフト記号表!$C$6:$L$47,10,FALSE))</f>
        <v/>
      </c>
      <c r="AL46" s="136" t="str">
        <f>IF(AL45="","",VLOOKUP(AL45,シフト記号表!$C$6:$L$47,10,FALSE))</f>
        <v/>
      </c>
      <c r="AM46" s="136" t="str">
        <f>IF(AM45="","",VLOOKUP(AM45,シフト記号表!$C$6:$L$47,10,FALSE))</f>
        <v/>
      </c>
      <c r="AN46" s="136" t="str">
        <f>IF(AN45="","",VLOOKUP(AN45,シフト記号表!$C$6:$L$47,10,FALSE))</f>
        <v/>
      </c>
      <c r="AO46" s="136" t="str">
        <f>IF(AO45="","",VLOOKUP(AO45,シフト記号表!$C$6:$L$47,10,FALSE))</f>
        <v/>
      </c>
      <c r="AP46" s="136" t="str">
        <f>IF(AP45="","",VLOOKUP(AP45,シフト記号表!$C$6:$L$47,10,FALSE))</f>
        <v/>
      </c>
      <c r="AQ46" s="137" t="str">
        <f>IF(AQ45="","",VLOOKUP(AQ45,シフト記号表!$C$6:$L$47,10,FALSE))</f>
        <v/>
      </c>
      <c r="AR46" s="135" t="str">
        <f>IF(AR45="","",VLOOKUP(AR45,シフト記号表!$C$6:$L$47,10,FALSE))</f>
        <v/>
      </c>
      <c r="AS46" s="136" t="str">
        <f>IF(AS45="","",VLOOKUP(AS45,シフト記号表!$C$6:$L$47,10,FALSE))</f>
        <v/>
      </c>
      <c r="AT46" s="136" t="str">
        <f>IF(AT45="","",VLOOKUP(AT45,シフト記号表!$C$6:$L$47,10,FALSE))</f>
        <v/>
      </c>
      <c r="AU46" s="136" t="str">
        <f>IF(AU45="","",VLOOKUP(AU45,シフト記号表!$C$6:$L$47,10,FALSE))</f>
        <v/>
      </c>
      <c r="AV46" s="136" t="str">
        <f>IF(AV45="","",VLOOKUP(AV45,シフト記号表!$C$6:$L$47,10,FALSE))</f>
        <v/>
      </c>
      <c r="AW46" s="136" t="str">
        <f>IF(AW45="","",VLOOKUP(AW45,シフト記号表!$C$6:$L$47,10,FALSE))</f>
        <v/>
      </c>
      <c r="AX46" s="137" t="str">
        <f>IF(AX45="","",VLOOKUP(AX45,シフト記号表!$C$6:$L$47,10,FALSE))</f>
        <v/>
      </c>
      <c r="AY46" s="135" t="str">
        <f>IF(AY45="","",VLOOKUP(AY45,シフト記号表!$C$6:$L$47,10,FALSE))</f>
        <v/>
      </c>
      <c r="AZ46" s="136" t="str">
        <f>IF(AZ45="","",VLOOKUP(AZ45,シフト記号表!$C$6:$L$47,10,FALSE))</f>
        <v/>
      </c>
      <c r="BA46" s="136" t="str">
        <f>IF(BA45="","",VLOOKUP(BA45,シフト記号表!$C$6:$L$47,10,FALSE))</f>
        <v/>
      </c>
      <c r="BB46" s="1391">
        <f>IF($BE$3="４週",SUM(W46:AX46),IF($BE$3="暦月",SUM(W46:BA46),""))</f>
        <v>0</v>
      </c>
      <c r="BC46" s="1392"/>
      <c r="BD46" s="1393">
        <f>IF($BE$3="４週",BB46/4,IF($BE$3="暦月",(BB46/($BE$8/7)),""))</f>
        <v>0</v>
      </c>
      <c r="BE46" s="1392"/>
      <c r="BF46" s="1388"/>
      <c r="BG46" s="1389"/>
      <c r="BH46" s="1389"/>
      <c r="BI46" s="1389"/>
      <c r="BJ46" s="1390"/>
    </row>
    <row r="47" spans="2:62" ht="20.25" customHeight="1" x14ac:dyDescent="0.4">
      <c r="B47" s="1462">
        <f>B45+1</f>
        <v>16</v>
      </c>
      <c r="C47" s="1318"/>
      <c r="D47" s="1319"/>
      <c r="E47" s="130"/>
      <c r="F47" s="131"/>
      <c r="G47" s="130"/>
      <c r="H47" s="131"/>
      <c r="I47" s="1377"/>
      <c r="J47" s="1378"/>
      <c r="K47" s="1381"/>
      <c r="L47" s="1382"/>
      <c r="M47" s="1382"/>
      <c r="N47" s="1319"/>
      <c r="O47" s="1420"/>
      <c r="P47" s="1421"/>
      <c r="Q47" s="1421"/>
      <c r="R47" s="1421"/>
      <c r="S47" s="1422"/>
      <c r="T47" s="147" t="s">
        <v>18</v>
      </c>
      <c r="V47" s="98"/>
      <c r="W47" s="85"/>
      <c r="X47" s="86"/>
      <c r="Y47" s="86"/>
      <c r="Z47" s="86"/>
      <c r="AA47" s="86"/>
      <c r="AB47" s="86"/>
      <c r="AC47" s="87"/>
      <c r="AD47" s="85"/>
      <c r="AE47" s="86"/>
      <c r="AF47" s="86"/>
      <c r="AG47" s="86"/>
      <c r="AH47" s="86"/>
      <c r="AI47" s="86"/>
      <c r="AJ47" s="87"/>
      <c r="AK47" s="85"/>
      <c r="AL47" s="86"/>
      <c r="AM47" s="86"/>
      <c r="AN47" s="86"/>
      <c r="AO47" s="86"/>
      <c r="AP47" s="86"/>
      <c r="AQ47" s="87"/>
      <c r="AR47" s="85"/>
      <c r="AS47" s="86"/>
      <c r="AT47" s="86"/>
      <c r="AU47" s="86"/>
      <c r="AV47" s="86"/>
      <c r="AW47" s="86"/>
      <c r="AX47" s="87"/>
      <c r="AY47" s="85"/>
      <c r="AZ47" s="86"/>
      <c r="BA47" s="88"/>
      <c r="BB47" s="1373"/>
      <c r="BC47" s="1374"/>
      <c r="BD47" s="1375"/>
      <c r="BE47" s="1376"/>
      <c r="BF47" s="1385"/>
      <c r="BG47" s="1386"/>
      <c r="BH47" s="1386"/>
      <c r="BI47" s="1386"/>
      <c r="BJ47" s="1387"/>
    </row>
    <row r="48" spans="2:62" ht="20.25" customHeight="1" x14ac:dyDescent="0.4">
      <c r="B48" s="1463"/>
      <c r="C48" s="1320"/>
      <c r="D48" s="1321"/>
      <c r="E48" s="130"/>
      <c r="F48" s="131">
        <f>C47</f>
        <v>0</v>
      </c>
      <c r="G48" s="130"/>
      <c r="H48" s="131">
        <f>I47</f>
        <v>0</v>
      </c>
      <c r="I48" s="1379"/>
      <c r="J48" s="1380"/>
      <c r="K48" s="1383"/>
      <c r="L48" s="1384"/>
      <c r="M48" s="1384"/>
      <c r="N48" s="1321"/>
      <c r="O48" s="1420"/>
      <c r="P48" s="1421"/>
      <c r="Q48" s="1421"/>
      <c r="R48" s="1421"/>
      <c r="S48" s="1422"/>
      <c r="T48" s="148" t="s">
        <v>210</v>
      </c>
      <c r="U48" s="99"/>
      <c r="V48" s="149"/>
      <c r="W48" s="135" t="str">
        <f>IF(W47="","",VLOOKUP(W47,シフト記号表!$C$6:$L$47,10,FALSE))</f>
        <v/>
      </c>
      <c r="X48" s="136" t="str">
        <f>IF(X47="","",VLOOKUP(X47,シフト記号表!$C$6:$L$47,10,FALSE))</f>
        <v/>
      </c>
      <c r="Y48" s="136" t="str">
        <f>IF(Y47="","",VLOOKUP(Y47,シフト記号表!$C$6:$L$47,10,FALSE))</f>
        <v/>
      </c>
      <c r="Z48" s="136" t="str">
        <f>IF(Z47="","",VLOOKUP(Z47,シフト記号表!$C$6:$L$47,10,FALSE))</f>
        <v/>
      </c>
      <c r="AA48" s="136" t="str">
        <f>IF(AA47="","",VLOOKUP(AA47,シフト記号表!$C$6:$L$47,10,FALSE))</f>
        <v/>
      </c>
      <c r="AB48" s="136" t="str">
        <f>IF(AB47="","",VLOOKUP(AB47,シフト記号表!$C$6:$L$47,10,FALSE))</f>
        <v/>
      </c>
      <c r="AC48" s="137" t="str">
        <f>IF(AC47="","",VLOOKUP(AC47,シフト記号表!$C$6:$L$47,10,FALSE))</f>
        <v/>
      </c>
      <c r="AD48" s="135" t="str">
        <f>IF(AD47="","",VLOOKUP(AD47,シフト記号表!$C$6:$L$47,10,FALSE))</f>
        <v/>
      </c>
      <c r="AE48" s="136" t="str">
        <f>IF(AE47="","",VLOOKUP(AE47,シフト記号表!$C$6:$L$47,10,FALSE))</f>
        <v/>
      </c>
      <c r="AF48" s="136" t="str">
        <f>IF(AF47="","",VLOOKUP(AF47,シフト記号表!$C$6:$L$47,10,FALSE))</f>
        <v/>
      </c>
      <c r="AG48" s="136" t="str">
        <f>IF(AG47="","",VLOOKUP(AG47,シフト記号表!$C$6:$L$47,10,FALSE))</f>
        <v/>
      </c>
      <c r="AH48" s="136" t="str">
        <f>IF(AH47="","",VLOOKUP(AH47,シフト記号表!$C$6:$L$47,10,FALSE))</f>
        <v/>
      </c>
      <c r="AI48" s="136" t="str">
        <f>IF(AI47="","",VLOOKUP(AI47,シフト記号表!$C$6:$L$47,10,FALSE))</f>
        <v/>
      </c>
      <c r="AJ48" s="137" t="str">
        <f>IF(AJ47="","",VLOOKUP(AJ47,シフト記号表!$C$6:$L$47,10,FALSE))</f>
        <v/>
      </c>
      <c r="AK48" s="135" t="str">
        <f>IF(AK47="","",VLOOKUP(AK47,シフト記号表!$C$6:$L$47,10,FALSE))</f>
        <v/>
      </c>
      <c r="AL48" s="136" t="str">
        <f>IF(AL47="","",VLOOKUP(AL47,シフト記号表!$C$6:$L$47,10,FALSE))</f>
        <v/>
      </c>
      <c r="AM48" s="136" t="str">
        <f>IF(AM47="","",VLOOKUP(AM47,シフト記号表!$C$6:$L$47,10,FALSE))</f>
        <v/>
      </c>
      <c r="AN48" s="136" t="str">
        <f>IF(AN47="","",VLOOKUP(AN47,シフト記号表!$C$6:$L$47,10,FALSE))</f>
        <v/>
      </c>
      <c r="AO48" s="136" t="str">
        <f>IF(AO47="","",VLOOKUP(AO47,シフト記号表!$C$6:$L$47,10,FALSE))</f>
        <v/>
      </c>
      <c r="AP48" s="136" t="str">
        <f>IF(AP47="","",VLOOKUP(AP47,シフト記号表!$C$6:$L$47,10,FALSE))</f>
        <v/>
      </c>
      <c r="AQ48" s="137" t="str">
        <f>IF(AQ47="","",VLOOKUP(AQ47,シフト記号表!$C$6:$L$47,10,FALSE))</f>
        <v/>
      </c>
      <c r="AR48" s="135" t="str">
        <f>IF(AR47="","",VLOOKUP(AR47,シフト記号表!$C$6:$L$47,10,FALSE))</f>
        <v/>
      </c>
      <c r="AS48" s="136" t="str">
        <f>IF(AS47="","",VLOOKUP(AS47,シフト記号表!$C$6:$L$47,10,FALSE))</f>
        <v/>
      </c>
      <c r="AT48" s="136" t="str">
        <f>IF(AT47="","",VLOOKUP(AT47,シフト記号表!$C$6:$L$47,10,FALSE))</f>
        <v/>
      </c>
      <c r="AU48" s="136" t="str">
        <f>IF(AU47="","",VLOOKUP(AU47,シフト記号表!$C$6:$L$47,10,FALSE))</f>
        <v/>
      </c>
      <c r="AV48" s="136" t="str">
        <f>IF(AV47="","",VLOOKUP(AV47,シフト記号表!$C$6:$L$47,10,FALSE))</f>
        <v/>
      </c>
      <c r="AW48" s="136" t="str">
        <f>IF(AW47="","",VLOOKUP(AW47,シフト記号表!$C$6:$L$47,10,FALSE))</f>
        <v/>
      </c>
      <c r="AX48" s="137" t="str">
        <f>IF(AX47="","",VLOOKUP(AX47,シフト記号表!$C$6:$L$47,10,FALSE))</f>
        <v/>
      </c>
      <c r="AY48" s="135" t="str">
        <f>IF(AY47="","",VLOOKUP(AY47,シフト記号表!$C$6:$L$47,10,FALSE))</f>
        <v/>
      </c>
      <c r="AZ48" s="136" t="str">
        <f>IF(AZ47="","",VLOOKUP(AZ47,シフト記号表!$C$6:$L$47,10,FALSE))</f>
        <v/>
      </c>
      <c r="BA48" s="136" t="str">
        <f>IF(BA47="","",VLOOKUP(BA47,シフト記号表!$C$6:$L$47,10,FALSE))</f>
        <v/>
      </c>
      <c r="BB48" s="1391">
        <f>IF($BE$3="４週",SUM(W48:AX48),IF($BE$3="暦月",SUM(W48:BA48),""))</f>
        <v>0</v>
      </c>
      <c r="BC48" s="1392"/>
      <c r="BD48" s="1393">
        <f>IF($BE$3="４週",BB48/4,IF($BE$3="暦月",(BB48/($BE$8/7)),""))</f>
        <v>0</v>
      </c>
      <c r="BE48" s="1392"/>
      <c r="BF48" s="1388"/>
      <c r="BG48" s="1389"/>
      <c r="BH48" s="1389"/>
      <c r="BI48" s="1389"/>
      <c r="BJ48" s="1390"/>
    </row>
    <row r="49" spans="2:62" ht="20.25" customHeight="1" x14ac:dyDescent="0.4">
      <c r="B49" s="1462">
        <f>B47+1</f>
        <v>17</v>
      </c>
      <c r="C49" s="1318"/>
      <c r="D49" s="1319"/>
      <c r="E49" s="130"/>
      <c r="F49" s="131"/>
      <c r="G49" s="130"/>
      <c r="H49" s="131"/>
      <c r="I49" s="1377"/>
      <c r="J49" s="1378"/>
      <c r="K49" s="1381"/>
      <c r="L49" s="1382"/>
      <c r="M49" s="1382"/>
      <c r="N49" s="1319"/>
      <c r="O49" s="1420"/>
      <c r="P49" s="1421"/>
      <c r="Q49" s="1421"/>
      <c r="R49" s="1421"/>
      <c r="S49" s="1422"/>
      <c r="T49" s="147" t="s">
        <v>18</v>
      </c>
      <c r="V49" s="98"/>
      <c r="W49" s="85"/>
      <c r="X49" s="86"/>
      <c r="Y49" s="86"/>
      <c r="Z49" s="86"/>
      <c r="AA49" s="86"/>
      <c r="AB49" s="86"/>
      <c r="AC49" s="87"/>
      <c r="AD49" s="85"/>
      <c r="AE49" s="86"/>
      <c r="AF49" s="86"/>
      <c r="AG49" s="86"/>
      <c r="AH49" s="86"/>
      <c r="AI49" s="86"/>
      <c r="AJ49" s="87"/>
      <c r="AK49" s="85"/>
      <c r="AL49" s="86"/>
      <c r="AM49" s="86"/>
      <c r="AN49" s="86"/>
      <c r="AO49" s="86"/>
      <c r="AP49" s="86"/>
      <c r="AQ49" s="87"/>
      <c r="AR49" s="85"/>
      <c r="AS49" s="86"/>
      <c r="AT49" s="86"/>
      <c r="AU49" s="86"/>
      <c r="AV49" s="86"/>
      <c r="AW49" s="86"/>
      <c r="AX49" s="87"/>
      <c r="AY49" s="85"/>
      <c r="AZ49" s="86"/>
      <c r="BA49" s="88"/>
      <c r="BB49" s="1373"/>
      <c r="BC49" s="1374"/>
      <c r="BD49" s="1375"/>
      <c r="BE49" s="1376"/>
      <c r="BF49" s="1385"/>
      <c r="BG49" s="1386"/>
      <c r="BH49" s="1386"/>
      <c r="BI49" s="1386"/>
      <c r="BJ49" s="1387"/>
    </row>
    <row r="50" spans="2:62" ht="20.25" customHeight="1" x14ac:dyDescent="0.4">
      <c r="B50" s="1463"/>
      <c r="C50" s="1320"/>
      <c r="D50" s="1321"/>
      <c r="E50" s="130"/>
      <c r="F50" s="131">
        <f>C49</f>
        <v>0</v>
      </c>
      <c r="G50" s="130"/>
      <c r="H50" s="131">
        <f>I49</f>
        <v>0</v>
      </c>
      <c r="I50" s="1379"/>
      <c r="J50" s="1380"/>
      <c r="K50" s="1383"/>
      <c r="L50" s="1384"/>
      <c r="M50" s="1384"/>
      <c r="N50" s="1321"/>
      <c r="O50" s="1420"/>
      <c r="P50" s="1421"/>
      <c r="Q50" s="1421"/>
      <c r="R50" s="1421"/>
      <c r="S50" s="1422"/>
      <c r="T50" s="148" t="s">
        <v>210</v>
      </c>
      <c r="U50" s="99"/>
      <c r="V50" s="149"/>
      <c r="W50" s="135" t="str">
        <f>IF(W49="","",VLOOKUP(W49,シフト記号表!$C$6:$L$47,10,FALSE))</f>
        <v/>
      </c>
      <c r="X50" s="136" t="str">
        <f>IF(X49="","",VLOOKUP(X49,シフト記号表!$C$6:$L$47,10,FALSE))</f>
        <v/>
      </c>
      <c r="Y50" s="136" t="str">
        <f>IF(Y49="","",VLOOKUP(Y49,シフト記号表!$C$6:$L$47,10,FALSE))</f>
        <v/>
      </c>
      <c r="Z50" s="136" t="str">
        <f>IF(Z49="","",VLOOKUP(Z49,シフト記号表!$C$6:$L$47,10,FALSE))</f>
        <v/>
      </c>
      <c r="AA50" s="136" t="str">
        <f>IF(AA49="","",VLOOKUP(AA49,シフト記号表!$C$6:$L$47,10,FALSE))</f>
        <v/>
      </c>
      <c r="AB50" s="136" t="str">
        <f>IF(AB49="","",VLOOKUP(AB49,シフト記号表!$C$6:$L$47,10,FALSE))</f>
        <v/>
      </c>
      <c r="AC50" s="137" t="str">
        <f>IF(AC49="","",VLOOKUP(AC49,シフト記号表!$C$6:$L$47,10,FALSE))</f>
        <v/>
      </c>
      <c r="AD50" s="135" t="str">
        <f>IF(AD49="","",VLOOKUP(AD49,シフト記号表!$C$6:$L$47,10,FALSE))</f>
        <v/>
      </c>
      <c r="AE50" s="136" t="str">
        <f>IF(AE49="","",VLOOKUP(AE49,シフト記号表!$C$6:$L$47,10,FALSE))</f>
        <v/>
      </c>
      <c r="AF50" s="136" t="str">
        <f>IF(AF49="","",VLOOKUP(AF49,シフト記号表!$C$6:$L$47,10,FALSE))</f>
        <v/>
      </c>
      <c r="AG50" s="136" t="str">
        <f>IF(AG49="","",VLOOKUP(AG49,シフト記号表!$C$6:$L$47,10,FALSE))</f>
        <v/>
      </c>
      <c r="AH50" s="136" t="str">
        <f>IF(AH49="","",VLOOKUP(AH49,シフト記号表!$C$6:$L$47,10,FALSE))</f>
        <v/>
      </c>
      <c r="AI50" s="136" t="str">
        <f>IF(AI49="","",VLOOKUP(AI49,シフト記号表!$C$6:$L$47,10,FALSE))</f>
        <v/>
      </c>
      <c r="AJ50" s="137" t="str">
        <f>IF(AJ49="","",VLOOKUP(AJ49,シフト記号表!$C$6:$L$47,10,FALSE))</f>
        <v/>
      </c>
      <c r="AK50" s="135" t="str">
        <f>IF(AK49="","",VLOOKUP(AK49,シフト記号表!$C$6:$L$47,10,FALSE))</f>
        <v/>
      </c>
      <c r="AL50" s="136" t="str">
        <f>IF(AL49="","",VLOOKUP(AL49,シフト記号表!$C$6:$L$47,10,FALSE))</f>
        <v/>
      </c>
      <c r="AM50" s="136" t="str">
        <f>IF(AM49="","",VLOOKUP(AM49,シフト記号表!$C$6:$L$47,10,FALSE))</f>
        <v/>
      </c>
      <c r="AN50" s="136" t="str">
        <f>IF(AN49="","",VLOOKUP(AN49,シフト記号表!$C$6:$L$47,10,FALSE))</f>
        <v/>
      </c>
      <c r="AO50" s="136" t="str">
        <f>IF(AO49="","",VLOOKUP(AO49,シフト記号表!$C$6:$L$47,10,FALSE))</f>
        <v/>
      </c>
      <c r="AP50" s="136" t="str">
        <f>IF(AP49="","",VLOOKUP(AP49,シフト記号表!$C$6:$L$47,10,FALSE))</f>
        <v/>
      </c>
      <c r="AQ50" s="137" t="str">
        <f>IF(AQ49="","",VLOOKUP(AQ49,シフト記号表!$C$6:$L$47,10,FALSE))</f>
        <v/>
      </c>
      <c r="AR50" s="135" t="str">
        <f>IF(AR49="","",VLOOKUP(AR49,シフト記号表!$C$6:$L$47,10,FALSE))</f>
        <v/>
      </c>
      <c r="AS50" s="136" t="str">
        <f>IF(AS49="","",VLOOKUP(AS49,シフト記号表!$C$6:$L$47,10,FALSE))</f>
        <v/>
      </c>
      <c r="AT50" s="136" t="str">
        <f>IF(AT49="","",VLOOKUP(AT49,シフト記号表!$C$6:$L$47,10,FALSE))</f>
        <v/>
      </c>
      <c r="AU50" s="136" t="str">
        <f>IF(AU49="","",VLOOKUP(AU49,シフト記号表!$C$6:$L$47,10,FALSE))</f>
        <v/>
      </c>
      <c r="AV50" s="136" t="str">
        <f>IF(AV49="","",VLOOKUP(AV49,シフト記号表!$C$6:$L$47,10,FALSE))</f>
        <v/>
      </c>
      <c r="AW50" s="136" t="str">
        <f>IF(AW49="","",VLOOKUP(AW49,シフト記号表!$C$6:$L$47,10,FALSE))</f>
        <v/>
      </c>
      <c r="AX50" s="137" t="str">
        <f>IF(AX49="","",VLOOKUP(AX49,シフト記号表!$C$6:$L$47,10,FALSE))</f>
        <v/>
      </c>
      <c r="AY50" s="135" t="str">
        <f>IF(AY49="","",VLOOKUP(AY49,シフト記号表!$C$6:$L$47,10,FALSE))</f>
        <v/>
      </c>
      <c r="AZ50" s="136" t="str">
        <f>IF(AZ49="","",VLOOKUP(AZ49,シフト記号表!$C$6:$L$47,10,FALSE))</f>
        <v/>
      </c>
      <c r="BA50" s="136" t="str">
        <f>IF(BA49="","",VLOOKUP(BA49,シフト記号表!$C$6:$L$47,10,FALSE))</f>
        <v/>
      </c>
      <c r="BB50" s="1391">
        <f>IF($BE$3="４週",SUM(W50:AX50),IF($BE$3="暦月",SUM(W50:BA50),""))</f>
        <v>0</v>
      </c>
      <c r="BC50" s="1392"/>
      <c r="BD50" s="1393">
        <f>IF($BE$3="４週",BB50/4,IF($BE$3="暦月",(BB50/($BE$8/7)),""))</f>
        <v>0</v>
      </c>
      <c r="BE50" s="1392"/>
      <c r="BF50" s="1388"/>
      <c r="BG50" s="1389"/>
      <c r="BH50" s="1389"/>
      <c r="BI50" s="1389"/>
      <c r="BJ50" s="1390"/>
    </row>
    <row r="51" spans="2:62" ht="20.25" customHeight="1" x14ac:dyDescent="0.4">
      <c r="B51" s="1462">
        <f>B49+1</f>
        <v>18</v>
      </c>
      <c r="C51" s="1318"/>
      <c r="D51" s="1319"/>
      <c r="E51" s="130"/>
      <c r="F51" s="131"/>
      <c r="G51" s="130"/>
      <c r="H51" s="131"/>
      <c r="I51" s="1377"/>
      <c r="J51" s="1378"/>
      <c r="K51" s="1381"/>
      <c r="L51" s="1382"/>
      <c r="M51" s="1382"/>
      <c r="N51" s="1319"/>
      <c r="O51" s="1420"/>
      <c r="P51" s="1421"/>
      <c r="Q51" s="1421"/>
      <c r="R51" s="1421"/>
      <c r="S51" s="1422"/>
      <c r="T51" s="147" t="s">
        <v>18</v>
      </c>
      <c r="V51" s="98"/>
      <c r="W51" s="85"/>
      <c r="X51" s="86"/>
      <c r="Y51" s="86"/>
      <c r="Z51" s="86"/>
      <c r="AA51" s="86"/>
      <c r="AB51" s="86"/>
      <c r="AC51" s="87"/>
      <c r="AD51" s="85"/>
      <c r="AE51" s="86"/>
      <c r="AF51" s="86"/>
      <c r="AG51" s="86"/>
      <c r="AH51" s="86"/>
      <c r="AI51" s="86"/>
      <c r="AJ51" s="87"/>
      <c r="AK51" s="85"/>
      <c r="AL51" s="86"/>
      <c r="AM51" s="86"/>
      <c r="AN51" s="86"/>
      <c r="AO51" s="86"/>
      <c r="AP51" s="86"/>
      <c r="AQ51" s="87"/>
      <c r="AR51" s="85"/>
      <c r="AS51" s="86"/>
      <c r="AT51" s="86"/>
      <c r="AU51" s="86"/>
      <c r="AV51" s="86"/>
      <c r="AW51" s="86"/>
      <c r="AX51" s="87"/>
      <c r="AY51" s="85"/>
      <c r="AZ51" s="86"/>
      <c r="BA51" s="88"/>
      <c r="BB51" s="1373"/>
      <c r="BC51" s="1374"/>
      <c r="BD51" s="1375"/>
      <c r="BE51" s="1376"/>
      <c r="BF51" s="1385"/>
      <c r="BG51" s="1386"/>
      <c r="BH51" s="1386"/>
      <c r="BI51" s="1386"/>
      <c r="BJ51" s="1387"/>
    </row>
    <row r="52" spans="2:62" ht="20.25" customHeight="1" x14ac:dyDescent="0.4">
      <c r="B52" s="1463"/>
      <c r="C52" s="1320"/>
      <c r="D52" s="1321"/>
      <c r="E52" s="130"/>
      <c r="F52" s="131">
        <f>C51</f>
        <v>0</v>
      </c>
      <c r="G52" s="130"/>
      <c r="H52" s="131">
        <f>I51</f>
        <v>0</v>
      </c>
      <c r="I52" s="1379"/>
      <c r="J52" s="1380"/>
      <c r="K52" s="1383"/>
      <c r="L52" s="1384"/>
      <c r="M52" s="1384"/>
      <c r="N52" s="1321"/>
      <c r="O52" s="1420"/>
      <c r="P52" s="1421"/>
      <c r="Q52" s="1421"/>
      <c r="R52" s="1421"/>
      <c r="S52" s="1422"/>
      <c r="T52" s="148" t="s">
        <v>210</v>
      </c>
      <c r="U52" s="99"/>
      <c r="V52" s="149"/>
      <c r="W52" s="135" t="str">
        <f>IF(W51="","",VLOOKUP(W51,シフト記号表!$C$6:$L$47,10,FALSE))</f>
        <v/>
      </c>
      <c r="X52" s="136" t="str">
        <f>IF(X51="","",VLOOKUP(X51,シフト記号表!$C$6:$L$47,10,FALSE))</f>
        <v/>
      </c>
      <c r="Y52" s="136" t="str">
        <f>IF(Y51="","",VLOOKUP(Y51,シフト記号表!$C$6:$L$47,10,FALSE))</f>
        <v/>
      </c>
      <c r="Z52" s="136" t="str">
        <f>IF(Z51="","",VLOOKUP(Z51,シフト記号表!$C$6:$L$47,10,FALSE))</f>
        <v/>
      </c>
      <c r="AA52" s="136" t="str">
        <f>IF(AA51="","",VLOOKUP(AA51,シフト記号表!$C$6:$L$47,10,FALSE))</f>
        <v/>
      </c>
      <c r="AB52" s="136" t="str">
        <f>IF(AB51="","",VLOOKUP(AB51,シフト記号表!$C$6:$L$47,10,FALSE))</f>
        <v/>
      </c>
      <c r="AC52" s="137" t="str">
        <f>IF(AC51="","",VLOOKUP(AC51,シフト記号表!$C$6:$L$47,10,FALSE))</f>
        <v/>
      </c>
      <c r="AD52" s="135" t="str">
        <f>IF(AD51="","",VLOOKUP(AD51,シフト記号表!$C$6:$L$47,10,FALSE))</f>
        <v/>
      </c>
      <c r="AE52" s="136" t="str">
        <f>IF(AE51="","",VLOOKUP(AE51,シフト記号表!$C$6:$L$47,10,FALSE))</f>
        <v/>
      </c>
      <c r="AF52" s="136" t="str">
        <f>IF(AF51="","",VLOOKUP(AF51,シフト記号表!$C$6:$L$47,10,FALSE))</f>
        <v/>
      </c>
      <c r="AG52" s="136" t="str">
        <f>IF(AG51="","",VLOOKUP(AG51,シフト記号表!$C$6:$L$47,10,FALSE))</f>
        <v/>
      </c>
      <c r="AH52" s="136" t="str">
        <f>IF(AH51="","",VLOOKUP(AH51,シフト記号表!$C$6:$L$47,10,FALSE))</f>
        <v/>
      </c>
      <c r="AI52" s="136" t="str">
        <f>IF(AI51="","",VLOOKUP(AI51,シフト記号表!$C$6:$L$47,10,FALSE))</f>
        <v/>
      </c>
      <c r="AJ52" s="137" t="str">
        <f>IF(AJ51="","",VLOOKUP(AJ51,シフト記号表!$C$6:$L$47,10,FALSE))</f>
        <v/>
      </c>
      <c r="AK52" s="135" t="str">
        <f>IF(AK51="","",VLOOKUP(AK51,シフト記号表!$C$6:$L$47,10,FALSE))</f>
        <v/>
      </c>
      <c r="AL52" s="136" t="str">
        <f>IF(AL51="","",VLOOKUP(AL51,シフト記号表!$C$6:$L$47,10,FALSE))</f>
        <v/>
      </c>
      <c r="AM52" s="136" t="str">
        <f>IF(AM51="","",VLOOKUP(AM51,シフト記号表!$C$6:$L$47,10,FALSE))</f>
        <v/>
      </c>
      <c r="AN52" s="136" t="str">
        <f>IF(AN51="","",VLOOKUP(AN51,シフト記号表!$C$6:$L$47,10,FALSE))</f>
        <v/>
      </c>
      <c r="AO52" s="136" t="str">
        <f>IF(AO51="","",VLOOKUP(AO51,シフト記号表!$C$6:$L$47,10,FALSE))</f>
        <v/>
      </c>
      <c r="AP52" s="136" t="str">
        <f>IF(AP51="","",VLOOKUP(AP51,シフト記号表!$C$6:$L$47,10,FALSE))</f>
        <v/>
      </c>
      <c r="AQ52" s="137" t="str">
        <f>IF(AQ51="","",VLOOKUP(AQ51,シフト記号表!$C$6:$L$47,10,FALSE))</f>
        <v/>
      </c>
      <c r="AR52" s="135" t="str">
        <f>IF(AR51="","",VLOOKUP(AR51,シフト記号表!$C$6:$L$47,10,FALSE))</f>
        <v/>
      </c>
      <c r="AS52" s="136" t="str">
        <f>IF(AS51="","",VLOOKUP(AS51,シフト記号表!$C$6:$L$47,10,FALSE))</f>
        <v/>
      </c>
      <c r="AT52" s="136" t="str">
        <f>IF(AT51="","",VLOOKUP(AT51,シフト記号表!$C$6:$L$47,10,FALSE))</f>
        <v/>
      </c>
      <c r="AU52" s="136" t="str">
        <f>IF(AU51="","",VLOOKUP(AU51,シフト記号表!$C$6:$L$47,10,FALSE))</f>
        <v/>
      </c>
      <c r="AV52" s="136" t="str">
        <f>IF(AV51="","",VLOOKUP(AV51,シフト記号表!$C$6:$L$47,10,FALSE))</f>
        <v/>
      </c>
      <c r="AW52" s="136" t="str">
        <f>IF(AW51="","",VLOOKUP(AW51,シフト記号表!$C$6:$L$47,10,FALSE))</f>
        <v/>
      </c>
      <c r="AX52" s="137" t="str">
        <f>IF(AX51="","",VLOOKUP(AX51,シフト記号表!$C$6:$L$47,10,FALSE))</f>
        <v/>
      </c>
      <c r="AY52" s="135" t="str">
        <f>IF(AY51="","",VLOOKUP(AY51,シフト記号表!$C$6:$L$47,10,FALSE))</f>
        <v/>
      </c>
      <c r="AZ52" s="136" t="str">
        <f>IF(AZ51="","",VLOOKUP(AZ51,シフト記号表!$C$6:$L$47,10,FALSE))</f>
        <v/>
      </c>
      <c r="BA52" s="136" t="str">
        <f>IF(BA51="","",VLOOKUP(BA51,シフト記号表!$C$6:$L$47,10,FALSE))</f>
        <v/>
      </c>
      <c r="BB52" s="1391">
        <f>IF($BE$3="４週",SUM(W52:AX52),IF($BE$3="暦月",SUM(W52:BA52),""))</f>
        <v>0</v>
      </c>
      <c r="BC52" s="1392"/>
      <c r="BD52" s="1393">
        <f>IF($BE$3="４週",BB52/4,IF($BE$3="暦月",(BB52/($BE$8/7)),""))</f>
        <v>0</v>
      </c>
      <c r="BE52" s="1392"/>
      <c r="BF52" s="1388"/>
      <c r="BG52" s="1389"/>
      <c r="BH52" s="1389"/>
      <c r="BI52" s="1389"/>
      <c r="BJ52" s="1390"/>
    </row>
    <row r="53" spans="2:62" ht="20.25" customHeight="1" x14ac:dyDescent="0.4">
      <c r="B53" s="1462">
        <f>B51+1</f>
        <v>19</v>
      </c>
      <c r="C53" s="1318"/>
      <c r="D53" s="1319"/>
      <c r="E53" s="132"/>
      <c r="F53" s="133"/>
      <c r="G53" s="132"/>
      <c r="H53" s="133"/>
      <c r="I53" s="1377"/>
      <c r="J53" s="1378"/>
      <c r="K53" s="1381"/>
      <c r="L53" s="1382"/>
      <c r="M53" s="1382"/>
      <c r="N53" s="1319"/>
      <c r="O53" s="1420"/>
      <c r="P53" s="1421"/>
      <c r="Q53" s="1421"/>
      <c r="R53" s="1421"/>
      <c r="S53" s="1422"/>
      <c r="T53" s="95" t="s">
        <v>18</v>
      </c>
      <c r="U53" s="96"/>
      <c r="V53" s="97"/>
      <c r="W53" s="85"/>
      <c r="X53" s="86"/>
      <c r="Y53" s="86"/>
      <c r="Z53" s="86"/>
      <c r="AA53" s="86"/>
      <c r="AB53" s="86"/>
      <c r="AC53" s="87"/>
      <c r="AD53" s="85"/>
      <c r="AE53" s="86"/>
      <c r="AF53" s="86"/>
      <c r="AG53" s="86"/>
      <c r="AH53" s="86"/>
      <c r="AI53" s="86"/>
      <c r="AJ53" s="87"/>
      <c r="AK53" s="85"/>
      <c r="AL53" s="86"/>
      <c r="AM53" s="86"/>
      <c r="AN53" s="86"/>
      <c r="AO53" s="86"/>
      <c r="AP53" s="86"/>
      <c r="AQ53" s="87"/>
      <c r="AR53" s="85"/>
      <c r="AS53" s="86"/>
      <c r="AT53" s="86"/>
      <c r="AU53" s="86"/>
      <c r="AV53" s="86"/>
      <c r="AW53" s="86"/>
      <c r="AX53" s="87"/>
      <c r="AY53" s="85"/>
      <c r="AZ53" s="86"/>
      <c r="BA53" s="88"/>
      <c r="BB53" s="1373"/>
      <c r="BC53" s="1374"/>
      <c r="BD53" s="1375"/>
      <c r="BE53" s="1376"/>
      <c r="BF53" s="1385"/>
      <c r="BG53" s="1386"/>
      <c r="BH53" s="1386"/>
      <c r="BI53" s="1386"/>
      <c r="BJ53" s="1387"/>
    </row>
    <row r="54" spans="2:62" ht="20.25" customHeight="1" x14ac:dyDescent="0.4">
      <c r="B54" s="1463"/>
      <c r="C54" s="1320"/>
      <c r="D54" s="1321"/>
      <c r="E54" s="130"/>
      <c r="F54" s="131">
        <f>C53</f>
        <v>0</v>
      </c>
      <c r="G54" s="130"/>
      <c r="H54" s="131">
        <f>I53</f>
        <v>0</v>
      </c>
      <c r="I54" s="1379"/>
      <c r="J54" s="1380"/>
      <c r="K54" s="1383"/>
      <c r="L54" s="1384"/>
      <c r="M54" s="1384"/>
      <c r="N54" s="1321"/>
      <c r="O54" s="1420"/>
      <c r="P54" s="1421"/>
      <c r="Q54" s="1421"/>
      <c r="R54" s="1421"/>
      <c r="S54" s="1422"/>
      <c r="T54" s="148" t="s">
        <v>210</v>
      </c>
      <c r="U54" s="93"/>
      <c r="V54" s="94"/>
      <c r="W54" s="135" t="str">
        <f>IF(W53="","",VLOOKUP(W53,シフト記号表!$C$6:$L$47,10,FALSE))</f>
        <v/>
      </c>
      <c r="X54" s="136" t="str">
        <f>IF(X53="","",VLOOKUP(X53,シフト記号表!$C$6:$L$47,10,FALSE))</f>
        <v/>
      </c>
      <c r="Y54" s="136" t="str">
        <f>IF(Y53="","",VLOOKUP(Y53,シフト記号表!$C$6:$L$47,10,FALSE))</f>
        <v/>
      </c>
      <c r="Z54" s="136" t="str">
        <f>IF(Z53="","",VLOOKUP(Z53,シフト記号表!$C$6:$L$47,10,FALSE))</f>
        <v/>
      </c>
      <c r="AA54" s="136" t="str">
        <f>IF(AA53="","",VLOOKUP(AA53,シフト記号表!$C$6:$L$47,10,FALSE))</f>
        <v/>
      </c>
      <c r="AB54" s="136" t="str">
        <f>IF(AB53="","",VLOOKUP(AB53,シフト記号表!$C$6:$L$47,10,FALSE))</f>
        <v/>
      </c>
      <c r="AC54" s="137" t="str">
        <f>IF(AC53="","",VLOOKUP(AC53,シフト記号表!$C$6:$L$47,10,FALSE))</f>
        <v/>
      </c>
      <c r="AD54" s="135" t="str">
        <f>IF(AD53="","",VLOOKUP(AD53,シフト記号表!$C$6:$L$47,10,FALSE))</f>
        <v/>
      </c>
      <c r="AE54" s="136" t="str">
        <f>IF(AE53="","",VLOOKUP(AE53,シフト記号表!$C$6:$L$47,10,FALSE))</f>
        <v/>
      </c>
      <c r="AF54" s="136" t="str">
        <f>IF(AF53="","",VLOOKUP(AF53,シフト記号表!$C$6:$L$47,10,FALSE))</f>
        <v/>
      </c>
      <c r="AG54" s="136" t="str">
        <f>IF(AG53="","",VLOOKUP(AG53,シフト記号表!$C$6:$L$47,10,FALSE))</f>
        <v/>
      </c>
      <c r="AH54" s="136" t="str">
        <f>IF(AH53="","",VLOOKUP(AH53,シフト記号表!$C$6:$L$47,10,FALSE))</f>
        <v/>
      </c>
      <c r="AI54" s="136" t="str">
        <f>IF(AI53="","",VLOOKUP(AI53,シフト記号表!$C$6:$L$47,10,FALSE))</f>
        <v/>
      </c>
      <c r="AJ54" s="137" t="str">
        <f>IF(AJ53="","",VLOOKUP(AJ53,シフト記号表!$C$6:$L$47,10,FALSE))</f>
        <v/>
      </c>
      <c r="AK54" s="135" t="str">
        <f>IF(AK53="","",VLOOKUP(AK53,シフト記号表!$C$6:$L$47,10,FALSE))</f>
        <v/>
      </c>
      <c r="AL54" s="136" t="str">
        <f>IF(AL53="","",VLOOKUP(AL53,シフト記号表!$C$6:$L$47,10,FALSE))</f>
        <v/>
      </c>
      <c r="AM54" s="136" t="str">
        <f>IF(AM53="","",VLOOKUP(AM53,シフト記号表!$C$6:$L$47,10,FALSE))</f>
        <v/>
      </c>
      <c r="AN54" s="136" t="str">
        <f>IF(AN53="","",VLOOKUP(AN53,シフト記号表!$C$6:$L$47,10,FALSE))</f>
        <v/>
      </c>
      <c r="AO54" s="136" t="str">
        <f>IF(AO53="","",VLOOKUP(AO53,シフト記号表!$C$6:$L$47,10,FALSE))</f>
        <v/>
      </c>
      <c r="AP54" s="136" t="str">
        <f>IF(AP53="","",VLOOKUP(AP53,シフト記号表!$C$6:$L$47,10,FALSE))</f>
        <v/>
      </c>
      <c r="AQ54" s="137" t="str">
        <f>IF(AQ53="","",VLOOKUP(AQ53,シフト記号表!$C$6:$L$47,10,FALSE))</f>
        <v/>
      </c>
      <c r="AR54" s="135" t="str">
        <f>IF(AR53="","",VLOOKUP(AR53,シフト記号表!$C$6:$L$47,10,FALSE))</f>
        <v/>
      </c>
      <c r="AS54" s="136" t="str">
        <f>IF(AS53="","",VLOOKUP(AS53,シフト記号表!$C$6:$L$47,10,FALSE))</f>
        <v/>
      </c>
      <c r="AT54" s="136" t="str">
        <f>IF(AT53="","",VLOOKUP(AT53,シフト記号表!$C$6:$L$47,10,FALSE))</f>
        <v/>
      </c>
      <c r="AU54" s="136" t="str">
        <f>IF(AU53="","",VLOOKUP(AU53,シフト記号表!$C$6:$L$47,10,FALSE))</f>
        <v/>
      </c>
      <c r="AV54" s="136" t="str">
        <f>IF(AV53="","",VLOOKUP(AV53,シフト記号表!$C$6:$L$47,10,FALSE))</f>
        <v/>
      </c>
      <c r="AW54" s="136" t="str">
        <f>IF(AW53="","",VLOOKUP(AW53,シフト記号表!$C$6:$L$47,10,FALSE))</f>
        <v/>
      </c>
      <c r="AX54" s="137" t="str">
        <f>IF(AX53="","",VLOOKUP(AX53,シフト記号表!$C$6:$L$47,10,FALSE))</f>
        <v/>
      </c>
      <c r="AY54" s="135" t="str">
        <f>IF(AY53="","",VLOOKUP(AY53,シフト記号表!$C$6:$L$47,10,FALSE))</f>
        <v/>
      </c>
      <c r="AZ54" s="136" t="str">
        <f>IF(AZ53="","",VLOOKUP(AZ53,シフト記号表!$C$6:$L$47,10,FALSE))</f>
        <v/>
      </c>
      <c r="BA54" s="136" t="str">
        <f>IF(BA53="","",VLOOKUP(BA53,シフト記号表!$C$6:$L$47,10,FALSE))</f>
        <v/>
      </c>
      <c r="BB54" s="1391">
        <f>IF($BE$3="４週",SUM(W54:AX54),IF($BE$3="暦月",SUM(W54:BA54),""))</f>
        <v>0</v>
      </c>
      <c r="BC54" s="1392"/>
      <c r="BD54" s="1393">
        <f>IF($BE$3="４週",BB54/4,IF($BE$3="暦月",(BB54/($BE$8/7)),""))</f>
        <v>0</v>
      </c>
      <c r="BE54" s="1392"/>
      <c r="BF54" s="1388"/>
      <c r="BG54" s="1389"/>
      <c r="BH54" s="1389"/>
      <c r="BI54" s="1389"/>
      <c r="BJ54" s="1390"/>
    </row>
    <row r="55" spans="2:62" ht="20.25" customHeight="1" x14ac:dyDescent="0.4">
      <c r="B55" s="1462">
        <f>B53+1</f>
        <v>20</v>
      </c>
      <c r="C55" s="1318"/>
      <c r="D55" s="1319"/>
      <c r="E55" s="132"/>
      <c r="F55" s="133"/>
      <c r="G55" s="132"/>
      <c r="H55" s="133"/>
      <c r="I55" s="1377"/>
      <c r="J55" s="1378"/>
      <c r="K55" s="1381"/>
      <c r="L55" s="1382"/>
      <c r="M55" s="1382"/>
      <c r="N55" s="1319"/>
      <c r="O55" s="1420"/>
      <c r="P55" s="1421"/>
      <c r="Q55" s="1421"/>
      <c r="R55" s="1421"/>
      <c r="S55" s="1422"/>
      <c r="T55" s="95" t="s">
        <v>18</v>
      </c>
      <c r="U55" s="96"/>
      <c r="V55" s="97"/>
      <c r="W55" s="85"/>
      <c r="X55" s="86"/>
      <c r="Y55" s="86"/>
      <c r="Z55" s="86"/>
      <c r="AA55" s="86"/>
      <c r="AB55" s="86"/>
      <c r="AC55" s="87"/>
      <c r="AD55" s="85"/>
      <c r="AE55" s="86"/>
      <c r="AF55" s="86"/>
      <c r="AG55" s="86"/>
      <c r="AH55" s="86"/>
      <c r="AI55" s="86"/>
      <c r="AJ55" s="87"/>
      <c r="AK55" s="85"/>
      <c r="AL55" s="86"/>
      <c r="AM55" s="86"/>
      <c r="AN55" s="86"/>
      <c r="AO55" s="86"/>
      <c r="AP55" s="86"/>
      <c r="AQ55" s="87"/>
      <c r="AR55" s="85"/>
      <c r="AS55" s="86"/>
      <c r="AT55" s="86"/>
      <c r="AU55" s="86"/>
      <c r="AV55" s="86"/>
      <c r="AW55" s="86"/>
      <c r="AX55" s="87"/>
      <c r="AY55" s="85"/>
      <c r="AZ55" s="86"/>
      <c r="BA55" s="88"/>
      <c r="BB55" s="1373"/>
      <c r="BC55" s="1374"/>
      <c r="BD55" s="1375"/>
      <c r="BE55" s="1376"/>
      <c r="BF55" s="1385"/>
      <c r="BG55" s="1386"/>
      <c r="BH55" s="1386"/>
      <c r="BI55" s="1386"/>
      <c r="BJ55" s="1387"/>
    </row>
    <row r="56" spans="2:62" ht="20.25" customHeight="1" x14ac:dyDescent="0.4">
      <c r="B56" s="1463"/>
      <c r="C56" s="1320"/>
      <c r="D56" s="1321"/>
      <c r="E56" s="130"/>
      <c r="F56" s="131">
        <f>C55</f>
        <v>0</v>
      </c>
      <c r="G56" s="130"/>
      <c r="H56" s="131">
        <f>I55</f>
        <v>0</v>
      </c>
      <c r="I56" s="1379"/>
      <c r="J56" s="1380"/>
      <c r="K56" s="1383"/>
      <c r="L56" s="1384"/>
      <c r="M56" s="1384"/>
      <c r="N56" s="1321"/>
      <c r="O56" s="1420"/>
      <c r="P56" s="1421"/>
      <c r="Q56" s="1421"/>
      <c r="R56" s="1421"/>
      <c r="S56" s="1422"/>
      <c r="T56" s="148" t="s">
        <v>210</v>
      </c>
      <c r="U56" s="99"/>
      <c r="V56" s="149"/>
      <c r="W56" s="135" t="str">
        <f>IF(W55="","",VLOOKUP(W55,シフト記号表!$C$6:$L$47,10,FALSE))</f>
        <v/>
      </c>
      <c r="X56" s="136" t="str">
        <f>IF(X55="","",VLOOKUP(X55,シフト記号表!$C$6:$L$47,10,FALSE))</f>
        <v/>
      </c>
      <c r="Y56" s="136" t="str">
        <f>IF(Y55="","",VLOOKUP(Y55,シフト記号表!$C$6:$L$47,10,FALSE))</f>
        <v/>
      </c>
      <c r="Z56" s="136" t="str">
        <f>IF(Z55="","",VLOOKUP(Z55,シフト記号表!$C$6:$L$47,10,FALSE))</f>
        <v/>
      </c>
      <c r="AA56" s="136" t="str">
        <f>IF(AA55="","",VLOOKUP(AA55,シフト記号表!$C$6:$L$47,10,FALSE))</f>
        <v/>
      </c>
      <c r="AB56" s="136" t="str">
        <f>IF(AB55="","",VLOOKUP(AB55,シフト記号表!$C$6:$L$47,10,FALSE))</f>
        <v/>
      </c>
      <c r="AC56" s="137" t="str">
        <f>IF(AC55="","",VLOOKUP(AC55,シフト記号表!$C$6:$L$47,10,FALSE))</f>
        <v/>
      </c>
      <c r="AD56" s="135" t="str">
        <f>IF(AD55="","",VLOOKUP(AD55,シフト記号表!$C$6:$L$47,10,FALSE))</f>
        <v/>
      </c>
      <c r="AE56" s="136" t="str">
        <f>IF(AE55="","",VLOOKUP(AE55,シフト記号表!$C$6:$L$47,10,FALSE))</f>
        <v/>
      </c>
      <c r="AF56" s="136" t="str">
        <f>IF(AF55="","",VLOOKUP(AF55,シフト記号表!$C$6:$L$47,10,FALSE))</f>
        <v/>
      </c>
      <c r="AG56" s="136" t="str">
        <f>IF(AG55="","",VLOOKUP(AG55,シフト記号表!$C$6:$L$47,10,FALSE))</f>
        <v/>
      </c>
      <c r="AH56" s="136" t="str">
        <f>IF(AH55="","",VLOOKUP(AH55,シフト記号表!$C$6:$L$47,10,FALSE))</f>
        <v/>
      </c>
      <c r="AI56" s="136" t="str">
        <f>IF(AI55="","",VLOOKUP(AI55,シフト記号表!$C$6:$L$47,10,FALSE))</f>
        <v/>
      </c>
      <c r="AJ56" s="137" t="str">
        <f>IF(AJ55="","",VLOOKUP(AJ55,シフト記号表!$C$6:$L$47,10,FALSE))</f>
        <v/>
      </c>
      <c r="AK56" s="135" t="str">
        <f>IF(AK55="","",VLOOKUP(AK55,シフト記号表!$C$6:$L$47,10,FALSE))</f>
        <v/>
      </c>
      <c r="AL56" s="136" t="str">
        <f>IF(AL55="","",VLOOKUP(AL55,シフト記号表!$C$6:$L$47,10,FALSE))</f>
        <v/>
      </c>
      <c r="AM56" s="136" t="str">
        <f>IF(AM55="","",VLOOKUP(AM55,シフト記号表!$C$6:$L$47,10,FALSE))</f>
        <v/>
      </c>
      <c r="AN56" s="136" t="str">
        <f>IF(AN55="","",VLOOKUP(AN55,シフト記号表!$C$6:$L$47,10,FALSE))</f>
        <v/>
      </c>
      <c r="AO56" s="136" t="str">
        <f>IF(AO55="","",VLOOKUP(AO55,シフト記号表!$C$6:$L$47,10,FALSE))</f>
        <v/>
      </c>
      <c r="AP56" s="136" t="str">
        <f>IF(AP55="","",VLOOKUP(AP55,シフト記号表!$C$6:$L$47,10,FALSE))</f>
        <v/>
      </c>
      <c r="AQ56" s="137" t="str">
        <f>IF(AQ55="","",VLOOKUP(AQ55,シフト記号表!$C$6:$L$47,10,FALSE))</f>
        <v/>
      </c>
      <c r="AR56" s="135" t="str">
        <f>IF(AR55="","",VLOOKUP(AR55,シフト記号表!$C$6:$L$47,10,FALSE))</f>
        <v/>
      </c>
      <c r="AS56" s="136" t="str">
        <f>IF(AS55="","",VLOOKUP(AS55,シフト記号表!$C$6:$L$47,10,FALSE))</f>
        <v/>
      </c>
      <c r="AT56" s="136" t="str">
        <f>IF(AT55="","",VLOOKUP(AT55,シフト記号表!$C$6:$L$47,10,FALSE))</f>
        <v/>
      </c>
      <c r="AU56" s="136" t="str">
        <f>IF(AU55="","",VLOOKUP(AU55,シフト記号表!$C$6:$L$47,10,FALSE))</f>
        <v/>
      </c>
      <c r="AV56" s="136" t="str">
        <f>IF(AV55="","",VLOOKUP(AV55,シフト記号表!$C$6:$L$47,10,FALSE))</f>
        <v/>
      </c>
      <c r="AW56" s="136" t="str">
        <f>IF(AW55="","",VLOOKUP(AW55,シフト記号表!$C$6:$L$47,10,FALSE))</f>
        <v/>
      </c>
      <c r="AX56" s="137" t="str">
        <f>IF(AX55="","",VLOOKUP(AX55,シフト記号表!$C$6:$L$47,10,FALSE))</f>
        <v/>
      </c>
      <c r="AY56" s="135" t="str">
        <f>IF(AY55="","",VLOOKUP(AY55,シフト記号表!$C$6:$L$47,10,FALSE))</f>
        <v/>
      </c>
      <c r="AZ56" s="136" t="str">
        <f>IF(AZ55="","",VLOOKUP(AZ55,シフト記号表!$C$6:$L$47,10,FALSE))</f>
        <v/>
      </c>
      <c r="BA56" s="136" t="str">
        <f>IF(BA55="","",VLOOKUP(BA55,シフト記号表!$C$6:$L$47,10,FALSE))</f>
        <v/>
      </c>
      <c r="BB56" s="1391">
        <f>IF($BE$3="４週",SUM(W56:AX56),IF($BE$3="暦月",SUM(W56:BA56),""))</f>
        <v>0</v>
      </c>
      <c r="BC56" s="1392"/>
      <c r="BD56" s="1393">
        <f>IF($BE$3="４週",BB56/4,IF($BE$3="暦月",(BB56/($BE$8/7)),""))</f>
        <v>0</v>
      </c>
      <c r="BE56" s="1392"/>
      <c r="BF56" s="1388"/>
      <c r="BG56" s="1389"/>
      <c r="BH56" s="1389"/>
      <c r="BI56" s="1389"/>
      <c r="BJ56" s="1390"/>
    </row>
    <row r="57" spans="2:62" ht="20.25" customHeight="1" x14ac:dyDescent="0.4">
      <c r="B57" s="1462">
        <f>B55+1</f>
        <v>21</v>
      </c>
      <c r="C57" s="1318"/>
      <c r="D57" s="1319"/>
      <c r="E57" s="130"/>
      <c r="F57" s="131"/>
      <c r="G57" s="130"/>
      <c r="H57" s="131"/>
      <c r="I57" s="1377"/>
      <c r="J57" s="1378"/>
      <c r="K57" s="1381"/>
      <c r="L57" s="1382"/>
      <c r="M57" s="1382"/>
      <c r="N57" s="1319"/>
      <c r="O57" s="1420"/>
      <c r="P57" s="1421"/>
      <c r="Q57" s="1421"/>
      <c r="R57" s="1421"/>
      <c r="S57" s="1422"/>
      <c r="T57" s="147" t="s">
        <v>18</v>
      </c>
      <c r="V57" s="98"/>
      <c r="W57" s="85"/>
      <c r="X57" s="86"/>
      <c r="Y57" s="86"/>
      <c r="Z57" s="86"/>
      <c r="AA57" s="86"/>
      <c r="AB57" s="86"/>
      <c r="AC57" s="87"/>
      <c r="AD57" s="85"/>
      <c r="AE57" s="86"/>
      <c r="AF57" s="86"/>
      <c r="AG57" s="86"/>
      <c r="AH57" s="86"/>
      <c r="AI57" s="86"/>
      <c r="AJ57" s="87"/>
      <c r="AK57" s="85"/>
      <c r="AL57" s="86"/>
      <c r="AM57" s="86"/>
      <c r="AN57" s="86"/>
      <c r="AO57" s="86"/>
      <c r="AP57" s="86"/>
      <c r="AQ57" s="87"/>
      <c r="AR57" s="85"/>
      <c r="AS57" s="86"/>
      <c r="AT57" s="86"/>
      <c r="AU57" s="86"/>
      <c r="AV57" s="86"/>
      <c r="AW57" s="86"/>
      <c r="AX57" s="87"/>
      <c r="AY57" s="85"/>
      <c r="AZ57" s="86"/>
      <c r="BA57" s="88"/>
      <c r="BB57" s="1373"/>
      <c r="BC57" s="1374"/>
      <c r="BD57" s="1375"/>
      <c r="BE57" s="1376"/>
      <c r="BF57" s="1385"/>
      <c r="BG57" s="1386"/>
      <c r="BH57" s="1386"/>
      <c r="BI57" s="1386"/>
      <c r="BJ57" s="1387"/>
    </row>
    <row r="58" spans="2:62" ht="20.25" customHeight="1" x14ac:dyDescent="0.4">
      <c r="B58" s="1463"/>
      <c r="C58" s="1320"/>
      <c r="D58" s="1321"/>
      <c r="E58" s="130"/>
      <c r="F58" s="131">
        <f>C57</f>
        <v>0</v>
      </c>
      <c r="G58" s="130"/>
      <c r="H58" s="131">
        <f>I57</f>
        <v>0</v>
      </c>
      <c r="I58" s="1379"/>
      <c r="J58" s="1380"/>
      <c r="K58" s="1383"/>
      <c r="L58" s="1384"/>
      <c r="M58" s="1384"/>
      <c r="N58" s="1321"/>
      <c r="O58" s="1420"/>
      <c r="P58" s="1421"/>
      <c r="Q58" s="1421"/>
      <c r="R58" s="1421"/>
      <c r="S58" s="1422"/>
      <c r="T58" s="148" t="s">
        <v>210</v>
      </c>
      <c r="U58" s="99"/>
      <c r="V58" s="149"/>
      <c r="W58" s="135" t="str">
        <f>IF(W57="","",VLOOKUP(W57,シフト記号表!$C$6:$L$47,10,FALSE))</f>
        <v/>
      </c>
      <c r="X58" s="136" t="str">
        <f>IF(X57="","",VLOOKUP(X57,シフト記号表!$C$6:$L$47,10,FALSE))</f>
        <v/>
      </c>
      <c r="Y58" s="136" t="str">
        <f>IF(Y57="","",VLOOKUP(Y57,シフト記号表!$C$6:$L$47,10,FALSE))</f>
        <v/>
      </c>
      <c r="Z58" s="136" t="str">
        <f>IF(Z57="","",VLOOKUP(Z57,シフト記号表!$C$6:$L$47,10,FALSE))</f>
        <v/>
      </c>
      <c r="AA58" s="136" t="str">
        <f>IF(AA57="","",VLOOKUP(AA57,シフト記号表!$C$6:$L$47,10,FALSE))</f>
        <v/>
      </c>
      <c r="AB58" s="136" t="str">
        <f>IF(AB57="","",VLOOKUP(AB57,シフト記号表!$C$6:$L$47,10,FALSE))</f>
        <v/>
      </c>
      <c r="AC58" s="137" t="str">
        <f>IF(AC57="","",VLOOKUP(AC57,シフト記号表!$C$6:$L$47,10,FALSE))</f>
        <v/>
      </c>
      <c r="AD58" s="135" t="str">
        <f>IF(AD57="","",VLOOKUP(AD57,シフト記号表!$C$6:$L$47,10,FALSE))</f>
        <v/>
      </c>
      <c r="AE58" s="136" t="str">
        <f>IF(AE57="","",VLOOKUP(AE57,シフト記号表!$C$6:$L$47,10,FALSE))</f>
        <v/>
      </c>
      <c r="AF58" s="136" t="str">
        <f>IF(AF57="","",VLOOKUP(AF57,シフト記号表!$C$6:$L$47,10,FALSE))</f>
        <v/>
      </c>
      <c r="AG58" s="136" t="str">
        <f>IF(AG57="","",VLOOKUP(AG57,シフト記号表!$C$6:$L$47,10,FALSE))</f>
        <v/>
      </c>
      <c r="AH58" s="136" t="str">
        <f>IF(AH57="","",VLOOKUP(AH57,シフト記号表!$C$6:$L$47,10,FALSE))</f>
        <v/>
      </c>
      <c r="AI58" s="136" t="str">
        <f>IF(AI57="","",VLOOKUP(AI57,シフト記号表!$C$6:$L$47,10,FALSE))</f>
        <v/>
      </c>
      <c r="AJ58" s="137" t="str">
        <f>IF(AJ57="","",VLOOKUP(AJ57,シフト記号表!$C$6:$L$47,10,FALSE))</f>
        <v/>
      </c>
      <c r="AK58" s="135" t="str">
        <f>IF(AK57="","",VLOOKUP(AK57,シフト記号表!$C$6:$L$47,10,FALSE))</f>
        <v/>
      </c>
      <c r="AL58" s="136" t="str">
        <f>IF(AL57="","",VLOOKUP(AL57,シフト記号表!$C$6:$L$47,10,FALSE))</f>
        <v/>
      </c>
      <c r="AM58" s="136" t="str">
        <f>IF(AM57="","",VLOOKUP(AM57,シフト記号表!$C$6:$L$47,10,FALSE))</f>
        <v/>
      </c>
      <c r="AN58" s="136" t="str">
        <f>IF(AN57="","",VLOOKUP(AN57,シフト記号表!$C$6:$L$47,10,FALSE))</f>
        <v/>
      </c>
      <c r="AO58" s="136" t="str">
        <f>IF(AO57="","",VLOOKUP(AO57,シフト記号表!$C$6:$L$47,10,FALSE))</f>
        <v/>
      </c>
      <c r="AP58" s="136" t="str">
        <f>IF(AP57="","",VLOOKUP(AP57,シフト記号表!$C$6:$L$47,10,FALSE))</f>
        <v/>
      </c>
      <c r="AQ58" s="137" t="str">
        <f>IF(AQ57="","",VLOOKUP(AQ57,シフト記号表!$C$6:$L$47,10,FALSE))</f>
        <v/>
      </c>
      <c r="AR58" s="135" t="str">
        <f>IF(AR57="","",VLOOKUP(AR57,シフト記号表!$C$6:$L$47,10,FALSE))</f>
        <v/>
      </c>
      <c r="AS58" s="136" t="str">
        <f>IF(AS57="","",VLOOKUP(AS57,シフト記号表!$C$6:$L$47,10,FALSE))</f>
        <v/>
      </c>
      <c r="AT58" s="136" t="str">
        <f>IF(AT57="","",VLOOKUP(AT57,シフト記号表!$C$6:$L$47,10,FALSE))</f>
        <v/>
      </c>
      <c r="AU58" s="136" t="str">
        <f>IF(AU57="","",VLOOKUP(AU57,シフト記号表!$C$6:$L$47,10,FALSE))</f>
        <v/>
      </c>
      <c r="AV58" s="136" t="str">
        <f>IF(AV57="","",VLOOKUP(AV57,シフト記号表!$C$6:$L$47,10,FALSE))</f>
        <v/>
      </c>
      <c r="AW58" s="136" t="str">
        <f>IF(AW57="","",VLOOKUP(AW57,シフト記号表!$C$6:$L$47,10,FALSE))</f>
        <v/>
      </c>
      <c r="AX58" s="137" t="str">
        <f>IF(AX57="","",VLOOKUP(AX57,シフト記号表!$C$6:$L$47,10,FALSE))</f>
        <v/>
      </c>
      <c r="AY58" s="135" t="str">
        <f>IF(AY57="","",VLOOKUP(AY57,シフト記号表!$C$6:$L$47,10,FALSE))</f>
        <v/>
      </c>
      <c r="AZ58" s="136" t="str">
        <f>IF(AZ57="","",VLOOKUP(AZ57,シフト記号表!$C$6:$L$47,10,FALSE))</f>
        <v/>
      </c>
      <c r="BA58" s="136" t="str">
        <f>IF(BA57="","",VLOOKUP(BA57,シフト記号表!$C$6:$L$47,10,FALSE))</f>
        <v/>
      </c>
      <c r="BB58" s="1391">
        <f>IF($BE$3="４週",SUM(W58:AX58),IF($BE$3="暦月",SUM(W58:BA58),""))</f>
        <v>0</v>
      </c>
      <c r="BC58" s="1392"/>
      <c r="BD58" s="1393">
        <f>IF($BE$3="４週",BB58/4,IF($BE$3="暦月",(BB58/($BE$8/7)),""))</f>
        <v>0</v>
      </c>
      <c r="BE58" s="1392"/>
      <c r="BF58" s="1388"/>
      <c r="BG58" s="1389"/>
      <c r="BH58" s="1389"/>
      <c r="BI58" s="1389"/>
      <c r="BJ58" s="1390"/>
    </row>
    <row r="59" spans="2:62" ht="20.25" customHeight="1" x14ac:dyDescent="0.4">
      <c r="B59" s="1462">
        <f>B57+1</f>
        <v>22</v>
      </c>
      <c r="C59" s="1318"/>
      <c r="D59" s="1319"/>
      <c r="E59" s="130"/>
      <c r="F59" s="131"/>
      <c r="G59" s="130"/>
      <c r="H59" s="131"/>
      <c r="I59" s="1377"/>
      <c r="J59" s="1378"/>
      <c r="K59" s="1381"/>
      <c r="L59" s="1382"/>
      <c r="M59" s="1382"/>
      <c r="N59" s="1319"/>
      <c r="O59" s="1420"/>
      <c r="P59" s="1421"/>
      <c r="Q59" s="1421"/>
      <c r="R59" s="1421"/>
      <c r="S59" s="1422"/>
      <c r="T59" s="147" t="s">
        <v>18</v>
      </c>
      <c r="V59" s="98"/>
      <c r="W59" s="85"/>
      <c r="X59" s="86"/>
      <c r="Y59" s="86"/>
      <c r="Z59" s="86"/>
      <c r="AA59" s="86"/>
      <c r="AB59" s="86"/>
      <c r="AC59" s="87"/>
      <c r="AD59" s="85"/>
      <c r="AE59" s="86"/>
      <c r="AF59" s="86"/>
      <c r="AG59" s="86"/>
      <c r="AH59" s="86"/>
      <c r="AI59" s="86"/>
      <c r="AJ59" s="87"/>
      <c r="AK59" s="85"/>
      <c r="AL59" s="86"/>
      <c r="AM59" s="86"/>
      <c r="AN59" s="86"/>
      <c r="AO59" s="86"/>
      <c r="AP59" s="86"/>
      <c r="AQ59" s="87"/>
      <c r="AR59" s="85"/>
      <c r="AS59" s="86"/>
      <c r="AT59" s="86"/>
      <c r="AU59" s="86"/>
      <c r="AV59" s="86"/>
      <c r="AW59" s="86"/>
      <c r="AX59" s="87"/>
      <c r="AY59" s="85"/>
      <c r="AZ59" s="86"/>
      <c r="BA59" s="88"/>
      <c r="BB59" s="1373"/>
      <c r="BC59" s="1374"/>
      <c r="BD59" s="1375"/>
      <c r="BE59" s="1376"/>
      <c r="BF59" s="1385"/>
      <c r="BG59" s="1386"/>
      <c r="BH59" s="1386"/>
      <c r="BI59" s="1386"/>
      <c r="BJ59" s="1387"/>
    </row>
    <row r="60" spans="2:62" ht="20.25" customHeight="1" x14ac:dyDescent="0.4">
      <c r="B60" s="1463"/>
      <c r="C60" s="1320"/>
      <c r="D60" s="1321"/>
      <c r="E60" s="130"/>
      <c r="F60" s="131">
        <f>C59</f>
        <v>0</v>
      </c>
      <c r="G60" s="130"/>
      <c r="H60" s="131">
        <f>I59</f>
        <v>0</v>
      </c>
      <c r="I60" s="1379"/>
      <c r="J60" s="1380"/>
      <c r="K60" s="1383"/>
      <c r="L60" s="1384"/>
      <c r="M60" s="1384"/>
      <c r="N60" s="1321"/>
      <c r="O60" s="1420"/>
      <c r="P60" s="1421"/>
      <c r="Q60" s="1421"/>
      <c r="R60" s="1421"/>
      <c r="S60" s="1422"/>
      <c r="T60" s="148" t="s">
        <v>210</v>
      </c>
      <c r="U60" s="99"/>
      <c r="V60" s="149"/>
      <c r="W60" s="135" t="str">
        <f>IF(W59="","",VLOOKUP(W59,シフト記号表!$C$6:$L$47,10,FALSE))</f>
        <v/>
      </c>
      <c r="X60" s="136" t="str">
        <f>IF(X59="","",VLOOKUP(X59,シフト記号表!$C$6:$L$47,10,FALSE))</f>
        <v/>
      </c>
      <c r="Y60" s="136" t="str">
        <f>IF(Y59="","",VLOOKUP(Y59,シフト記号表!$C$6:$L$47,10,FALSE))</f>
        <v/>
      </c>
      <c r="Z60" s="136" t="str">
        <f>IF(Z59="","",VLOOKUP(Z59,シフト記号表!$C$6:$L$47,10,FALSE))</f>
        <v/>
      </c>
      <c r="AA60" s="136" t="str">
        <f>IF(AA59="","",VLOOKUP(AA59,シフト記号表!$C$6:$L$47,10,FALSE))</f>
        <v/>
      </c>
      <c r="AB60" s="136" t="str">
        <f>IF(AB59="","",VLOOKUP(AB59,シフト記号表!$C$6:$L$47,10,FALSE))</f>
        <v/>
      </c>
      <c r="AC60" s="137" t="str">
        <f>IF(AC59="","",VLOOKUP(AC59,シフト記号表!$C$6:$L$47,10,FALSE))</f>
        <v/>
      </c>
      <c r="AD60" s="135" t="str">
        <f>IF(AD59="","",VLOOKUP(AD59,シフト記号表!$C$6:$L$47,10,FALSE))</f>
        <v/>
      </c>
      <c r="AE60" s="136" t="str">
        <f>IF(AE59="","",VLOOKUP(AE59,シフト記号表!$C$6:$L$47,10,FALSE))</f>
        <v/>
      </c>
      <c r="AF60" s="136" t="str">
        <f>IF(AF59="","",VLOOKUP(AF59,シフト記号表!$C$6:$L$47,10,FALSE))</f>
        <v/>
      </c>
      <c r="AG60" s="136" t="str">
        <f>IF(AG59="","",VLOOKUP(AG59,シフト記号表!$C$6:$L$47,10,FALSE))</f>
        <v/>
      </c>
      <c r="AH60" s="136" t="str">
        <f>IF(AH59="","",VLOOKUP(AH59,シフト記号表!$C$6:$L$47,10,FALSE))</f>
        <v/>
      </c>
      <c r="AI60" s="136" t="str">
        <f>IF(AI59="","",VLOOKUP(AI59,シフト記号表!$C$6:$L$47,10,FALSE))</f>
        <v/>
      </c>
      <c r="AJ60" s="137" t="str">
        <f>IF(AJ59="","",VLOOKUP(AJ59,シフト記号表!$C$6:$L$47,10,FALSE))</f>
        <v/>
      </c>
      <c r="AK60" s="135" t="str">
        <f>IF(AK59="","",VLOOKUP(AK59,シフト記号表!$C$6:$L$47,10,FALSE))</f>
        <v/>
      </c>
      <c r="AL60" s="136" t="str">
        <f>IF(AL59="","",VLOOKUP(AL59,シフト記号表!$C$6:$L$47,10,FALSE))</f>
        <v/>
      </c>
      <c r="AM60" s="136" t="str">
        <f>IF(AM59="","",VLOOKUP(AM59,シフト記号表!$C$6:$L$47,10,FALSE))</f>
        <v/>
      </c>
      <c r="AN60" s="136" t="str">
        <f>IF(AN59="","",VLOOKUP(AN59,シフト記号表!$C$6:$L$47,10,FALSE))</f>
        <v/>
      </c>
      <c r="AO60" s="136" t="str">
        <f>IF(AO59="","",VLOOKUP(AO59,シフト記号表!$C$6:$L$47,10,FALSE))</f>
        <v/>
      </c>
      <c r="AP60" s="136" t="str">
        <f>IF(AP59="","",VLOOKUP(AP59,シフト記号表!$C$6:$L$47,10,FALSE))</f>
        <v/>
      </c>
      <c r="AQ60" s="137" t="str">
        <f>IF(AQ59="","",VLOOKUP(AQ59,シフト記号表!$C$6:$L$47,10,FALSE))</f>
        <v/>
      </c>
      <c r="AR60" s="135" t="str">
        <f>IF(AR59="","",VLOOKUP(AR59,シフト記号表!$C$6:$L$47,10,FALSE))</f>
        <v/>
      </c>
      <c r="AS60" s="136" t="str">
        <f>IF(AS59="","",VLOOKUP(AS59,シフト記号表!$C$6:$L$47,10,FALSE))</f>
        <v/>
      </c>
      <c r="AT60" s="136" t="str">
        <f>IF(AT59="","",VLOOKUP(AT59,シフト記号表!$C$6:$L$47,10,FALSE))</f>
        <v/>
      </c>
      <c r="AU60" s="136" t="str">
        <f>IF(AU59="","",VLOOKUP(AU59,シフト記号表!$C$6:$L$47,10,FALSE))</f>
        <v/>
      </c>
      <c r="AV60" s="136" t="str">
        <f>IF(AV59="","",VLOOKUP(AV59,シフト記号表!$C$6:$L$47,10,FALSE))</f>
        <v/>
      </c>
      <c r="AW60" s="136" t="str">
        <f>IF(AW59="","",VLOOKUP(AW59,シフト記号表!$C$6:$L$47,10,FALSE))</f>
        <v/>
      </c>
      <c r="AX60" s="137" t="str">
        <f>IF(AX59="","",VLOOKUP(AX59,シフト記号表!$C$6:$L$47,10,FALSE))</f>
        <v/>
      </c>
      <c r="AY60" s="135" t="str">
        <f>IF(AY59="","",VLOOKUP(AY59,シフト記号表!$C$6:$L$47,10,FALSE))</f>
        <v/>
      </c>
      <c r="AZ60" s="136" t="str">
        <f>IF(AZ59="","",VLOOKUP(AZ59,シフト記号表!$C$6:$L$47,10,FALSE))</f>
        <v/>
      </c>
      <c r="BA60" s="136" t="str">
        <f>IF(BA59="","",VLOOKUP(BA59,シフト記号表!$C$6:$L$47,10,FALSE))</f>
        <v/>
      </c>
      <c r="BB60" s="1391">
        <f>IF($BE$3="４週",SUM(W60:AX60),IF($BE$3="暦月",SUM(W60:BA60),""))</f>
        <v>0</v>
      </c>
      <c r="BC60" s="1392"/>
      <c r="BD60" s="1393">
        <f>IF($BE$3="４週",BB60/4,IF($BE$3="暦月",(BB60/($BE$8/7)),""))</f>
        <v>0</v>
      </c>
      <c r="BE60" s="1392"/>
      <c r="BF60" s="1388"/>
      <c r="BG60" s="1389"/>
      <c r="BH60" s="1389"/>
      <c r="BI60" s="1389"/>
      <c r="BJ60" s="1390"/>
    </row>
    <row r="61" spans="2:62" ht="20.25" customHeight="1" x14ac:dyDescent="0.4">
      <c r="B61" s="1462">
        <f>B59+1</f>
        <v>23</v>
      </c>
      <c r="C61" s="1318"/>
      <c r="D61" s="1319"/>
      <c r="E61" s="130"/>
      <c r="F61" s="131"/>
      <c r="G61" s="130"/>
      <c r="H61" s="131"/>
      <c r="I61" s="1377"/>
      <c r="J61" s="1378"/>
      <c r="K61" s="1381"/>
      <c r="L61" s="1382"/>
      <c r="M61" s="1382"/>
      <c r="N61" s="1319"/>
      <c r="O61" s="1420"/>
      <c r="P61" s="1421"/>
      <c r="Q61" s="1421"/>
      <c r="R61" s="1421"/>
      <c r="S61" s="1422"/>
      <c r="T61" s="147" t="s">
        <v>18</v>
      </c>
      <c r="V61" s="98"/>
      <c r="W61" s="85"/>
      <c r="X61" s="86"/>
      <c r="Y61" s="86"/>
      <c r="Z61" s="86"/>
      <c r="AA61" s="86"/>
      <c r="AB61" s="86"/>
      <c r="AC61" s="87"/>
      <c r="AD61" s="85"/>
      <c r="AE61" s="86"/>
      <c r="AF61" s="86"/>
      <c r="AG61" s="86"/>
      <c r="AH61" s="86"/>
      <c r="AI61" s="86"/>
      <c r="AJ61" s="87"/>
      <c r="AK61" s="85"/>
      <c r="AL61" s="86"/>
      <c r="AM61" s="86"/>
      <c r="AN61" s="86"/>
      <c r="AO61" s="86"/>
      <c r="AP61" s="86"/>
      <c r="AQ61" s="87"/>
      <c r="AR61" s="85"/>
      <c r="AS61" s="86"/>
      <c r="AT61" s="86"/>
      <c r="AU61" s="86"/>
      <c r="AV61" s="86"/>
      <c r="AW61" s="86"/>
      <c r="AX61" s="87"/>
      <c r="AY61" s="85"/>
      <c r="AZ61" s="86"/>
      <c r="BA61" s="88"/>
      <c r="BB61" s="1373"/>
      <c r="BC61" s="1374"/>
      <c r="BD61" s="1375"/>
      <c r="BE61" s="1376"/>
      <c r="BF61" s="1385"/>
      <c r="BG61" s="1386"/>
      <c r="BH61" s="1386"/>
      <c r="BI61" s="1386"/>
      <c r="BJ61" s="1387"/>
    </row>
    <row r="62" spans="2:62" ht="20.25" customHeight="1" x14ac:dyDescent="0.4">
      <c r="B62" s="1463"/>
      <c r="C62" s="1320"/>
      <c r="D62" s="1321"/>
      <c r="E62" s="130"/>
      <c r="F62" s="131">
        <f>C61</f>
        <v>0</v>
      </c>
      <c r="G62" s="130"/>
      <c r="H62" s="131">
        <f>I61</f>
        <v>0</v>
      </c>
      <c r="I62" s="1379"/>
      <c r="J62" s="1380"/>
      <c r="K62" s="1383"/>
      <c r="L62" s="1384"/>
      <c r="M62" s="1384"/>
      <c r="N62" s="1321"/>
      <c r="O62" s="1420"/>
      <c r="P62" s="1421"/>
      <c r="Q62" s="1421"/>
      <c r="R62" s="1421"/>
      <c r="S62" s="1422"/>
      <c r="T62" s="148" t="s">
        <v>210</v>
      </c>
      <c r="U62" s="99"/>
      <c r="V62" s="149"/>
      <c r="W62" s="135" t="str">
        <f>IF(W61="","",VLOOKUP(W61,シフト記号表!$C$6:$L$47,10,FALSE))</f>
        <v/>
      </c>
      <c r="X62" s="136" t="str">
        <f>IF(X61="","",VLOOKUP(X61,シフト記号表!$C$6:$L$47,10,FALSE))</f>
        <v/>
      </c>
      <c r="Y62" s="136" t="str">
        <f>IF(Y61="","",VLOOKUP(Y61,シフト記号表!$C$6:$L$47,10,FALSE))</f>
        <v/>
      </c>
      <c r="Z62" s="136" t="str">
        <f>IF(Z61="","",VLOOKUP(Z61,シフト記号表!$C$6:$L$47,10,FALSE))</f>
        <v/>
      </c>
      <c r="AA62" s="136" t="str">
        <f>IF(AA61="","",VLOOKUP(AA61,シフト記号表!$C$6:$L$47,10,FALSE))</f>
        <v/>
      </c>
      <c r="AB62" s="136" t="str">
        <f>IF(AB61="","",VLOOKUP(AB61,シフト記号表!$C$6:$L$47,10,FALSE))</f>
        <v/>
      </c>
      <c r="AC62" s="137" t="str">
        <f>IF(AC61="","",VLOOKUP(AC61,シフト記号表!$C$6:$L$47,10,FALSE))</f>
        <v/>
      </c>
      <c r="AD62" s="135" t="str">
        <f>IF(AD61="","",VLOOKUP(AD61,シフト記号表!$C$6:$L$47,10,FALSE))</f>
        <v/>
      </c>
      <c r="AE62" s="136" t="str">
        <f>IF(AE61="","",VLOOKUP(AE61,シフト記号表!$C$6:$L$47,10,FALSE))</f>
        <v/>
      </c>
      <c r="AF62" s="136" t="str">
        <f>IF(AF61="","",VLOOKUP(AF61,シフト記号表!$C$6:$L$47,10,FALSE))</f>
        <v/>
      </c>
      <c r="AG62" s="136" t="str">
        <f>IF(AG61="","",VLOOKUP(AG61,シフト記号表!$C$6:$L$47,10,FALSE))</f>
        <v/>
      </c>
      <c r="AH62" s="136" t="str">
        <f>IF(AH61="","",VLOOKUP(AH61,シフト記号表!$C$6:$L$47,10,FALSE))</f>
        <v/>
      </c>
      <c r="AI62" s="136" t="str">
        <f>IF(AI61="","",VLOOKUP(AI61,シフト記号表!$C$6:$L$47,10,FALSE))</f>
        <v/>
      </c>
      <c r="AJ62" s="137" t="str">
        <f>IF(AJ61="","",VLOOKUP(AJ61,シフト記号表!$C$6:$L$47,10,FALSE))</f>
        <v/>
      </c>
      <c r="AK62" s="135" t="str">
        <f>IF(AK61="","",VLOOKUP(AK61,シフト記号表!$C$6:$L$47,10,FALSE))</f>
        <v/>
      </c>
      <c r="AL62" s="136" t="str">
        <f>IF(AL61="","",VLOOKUP(AL61,シフト記号表!$C$6:$L$47,10,FALSE))</f>
        <v/>
      </c>
      <c r="AM62" s="136" t="str">
        <f>IF(AM61="","",VLOOKUP(AM61,シフト記号表!$C$6:$L$47,10,FALSE))</f>
        <v/>
      </c>
      <c r="AN62" s="136" t="str">
        <f>IF(AN61="","",VLOOKUP(AN61,シフト記号表!$C$6:$L$47,10,FALSE))</f>
        <v/>
      </c>
      <c r="AO62" s="136" t="str">
        <f>IF(AO61="","",VLOOKUP(AO61,シフト記号表!$C$6:$L$47,10,FALSE))</f>
        <v/>
      </c>
      <c r="AP62" s="136" t="str">
        <f>IF(AP61="","",VLOOKUP(AP61,シフト記号表!$C$6:$L$47,10,FALSE))</f>
        <v/>
      </c>
      <c r="AQ62" s="137" t="str">
        <f>IF(AQ61="","",VLOOKUP(AQ61,シフト記号表!$C$6:$L$47,10,FALSE))</f>
        <v/>
      </c>
      <c r="AR62" s="135" t="str">
        <f>IF(AR61="","",VLOOKUP(AR61,シフト記号表!$C$6:$L$47,10,FALSE))</f>
        <v/>
      </c>
      <c r="AS62" s="136" t="str">
        <f>IF(AS61="","",VLOOKUP(AS61,シフト記号表!$C$6:$L$47,10,FALSE))</f>
        <v/>
      </c>
      <c r="AT62" s="136" t="str">
        <f>IF(AT61="","",VLOOKUP(AT61,シフト記号表!$C$6:$L$47,10,FALSE))</f>
        <v/>
      </c>
      <c r="AU62" s="136" t="str">
        <f>IF(AU61="","",VLOOKUP(AU61,シフト記号表!$C$6:$L$47,10,FALSE))</f>
        <v/>
      </c>
      <c r="AV62" s="136" t="str">
        <f>IF(AV61="","",VLOOKUP(AV61,シフト記号表!$C$6:$L$47,10,FALSE))</f>
        <v/>
      </c>
      <c r="AW62" s="136" t="str">
        <f>IF(AW61="","",VLOOKUP(AW61,シフト記号表!$C$6:$L$47,10,FALSE))</f>
        <v/>
      </c>
      <c r="AX62" s="137" t="str">
        <f>IF(AX61="","",VLOOKUP(AX61,シフト記号表!$C$6:$L$47,10,FALSE))</f>
        <v/>
      </c>
      <c r="AY62" s="135" t="str">
        <f>IF(AY61="","",VLOOKUP(AY61,シフト記号表!$C$6:$L$47,10,FALSE))</f>
        <v/>
      </c>
      <c r="AZ62" s="136" t="str">
        <f>IF(AZ61="","",VLOOKUP(AZ61,シフト記号表!$C$6:$L$47,10,FALSE))</f>
        <v/>
      </c>
      <c r="BA62" s="136" t="str">
        <f>IF(BA61="","",VLOOKUP(BA61,シフト記号表!$C$6:$L$47,10,FALSE))</f>
        <v/>
      </c>
      <c r="BB62" s="1391">
        <f>IF($BE$3="４週",SUM(W62:AX62),IF($BE$3="暦月",SUM(W62:BA62),""))</f>
        <v>0</v>
      </c>
      <c r="BC62" s="1392"/>
      <c r="BD62" s="1393">
        <f>IF($BE$3="４週",BB62/4,IF($BE$3="暦月",(BB62/($BE$8/7)),""))</f>
        <v>0</v>
      </c>
      <c r="BE62" s="1392"/>
      <c r="BF62" s="1388"/>
      <c r="BG62" s="1389"/>
      <c r="BH62" s="1389"/>
      <c r="BI62" s="1389"/>
      <c r="BJ62" s="1390"/>
    </row>
    <row r="63" spans="2:62" ht="20.25" customHeight="1" x14ac:dyDescent="0.4">
      <c r="B63" s="1462">
        <f>B61+1</f>
        <v>24</v>
      </c>
      <c r="C63" s="1318"/>
      <c r="D63" s="1319"/>
      <c r="E63" s="130"/>
      <c r="F63" s="131"/>
      <c r="G63" s="130"/>
      <c r="H63" s="131"/>
      <c r="I63" s="1377"/>
      <c r="J63" s="1378"/>
      <c r="K63" s="1381"/>
      <c r="L63" s="1382"/>
      <c r="M63" s="1382"/>
      <c r="N63" s="1319"/>
      <c r="O63" s="1420"/>
      <c r="P63" s="1421"/>
      <c r="Q63" s="1421"/>
      <c r="R63" s="1421"/>
      <c r="S63" s="1422"/>
      <c r="T63" s="147" t="s">
        <v>18</v>
      </c>
      <c r="V63" s="98"/>
      <c r="W63" s="85"/>
      <c r="X63" s="86"/>
      <c r="Y63" s="86"/>
      <c r="Z63" s="86"/>
      <c r="AA63" s="86"/>
      <c r="AB63" s="86"/>
      <c r="AC63" s="87"/>
      <c r="AD63" s="85"/>
      <c r="AE63" s="86"/>
      <c r="AF63" s="86"/>
      <c r="AG63" s="86"/>
      <c r="AH63" s="86"/>
      <c r="AI63" s="86"/>
      <c r="AJ63" s="87"/>
      <c r="AK63" s="85"/>
      <c r="AL63" s="86"/>
      <c r="AM63" s="86"/>
      <c r="AN63" s="86"/>
      <c r="AO63" s="86"/>
      <c r="AP63" s="86"/>
      <c r="AQ63" s="87"/>
      <c r="AR63" s="85"/>
      <c r="AS63" s="86"/>
      <c r="AT63" s="86"/>
      <c r="AU63" s="86"/>
      <c r="AV63" s="86"/>
      <c r="AW63" s="86"/>
      <c r="AX63" s="87"/>
      <c r="AY63" s="85"/>
      <c r="AZ63" s="86"/>
      <c r="BA63" s="88"/>
      <c r="BB63" s="1373"/>
      <c r="BC63" s="1374"/>
      <c r="BD63" s="1375"/>
      <c r="BE63" s="1376"/>
      <c r="BF63" s="1385"/>
      <c r="BG63" s="1386"/>
      <c r="BH63" s="1386"/>
      <c r="BI63" s="1386"/>
      <c r="BJ63" s="1387"/>
    </row>
    <row r="64" spans="2:62" ht="20.25" customHeight="1" x14ac:dyDescent="0.4">
      <c r="B64" s="1463"/>
      <c r="C64" s="1320"/>
      <c r="D64" s="1321"/>
      <c r="E64" s="130"/>
      <c r="F64" s="131">
        <f>C63</f>
        <v>0</v>
      </c>
      <c r="G64" s="130"/>
      <c r="H64" s="131">
        <f>I63</f>
        <v>0</v>
      </c>
      <c r="I64" s="1379"/>
      <c r="J64" s="1380"/>
      <c r="K64" s="1383"/>
      <c r="L64" s="1384"/>
      <c r="M64" s="1384"/>
      <c r="N64" s="1321"/>
      <c r="O64" s="1420"/>
      <c r="P64" s="1421"/>
      <c r="Q64" s="1421"/>
      <c r="R64" s="1421"/>
      <c r="S64" s="1422"/>
      <c r="T64" s="148" t="s">
        <v>210</v>
      </c>
      <c r="U64" s="99"/>
      <c r="V64" s="149"/>
      <c r="W64" s="135" t="str">
        <f>IF(W63="","",VLOOKUP(W63,シフト記号表!$C$6:$L$47,10,FALSE))</f>
        <v/>
      </c>
      <c r="X64" s="136" t="str">
        <f>IF(X63="","",VLOOKUP(X63,シフト記号表!$C$6:$L$47,10,FALSE))</f>
        <v/>
      </c>
      <c r="Y64" s="136" t="str">
        <f>IF(Y63="","",VLOOKUP(Y63,シフト記号表!$C$6:$L$47,10,FALSE))</f>
        <v/>
      </c>
      <c r="Z64" s="136" t="str">
        <f>IF(Z63="","",VLOOKUP(Z63,シフト記号表!$C$6:$L$47,10,FALSE))</f>
        <v/>
      </c>
      <c r="AA64" s="136" t="str">
        <f>IF(AA63="","",VLOOKUP(AA63,シフト記号表!$C$6:$L$47,10,FALSE))</f>
        <v/>
      </c>
      <c r="AB64" s="136" t="str">
        <f>IF(AB63="","",VLOOKUP(AB63,シフト記号表!$C$6:$L$47,10,FALSE))</f>
        <v/>
      </c>
      <c r="AC64" s="137" t="str">
        <f>IF(AC63="","",VLOOKUP(AC63,シフト記号表!$C$6:$L$47,10,FALSE))</f>
        <v/>
      </c>
      <c r="AD64" s="135" t="str">
        <f>IF(AD63="","",VLOOKUP(AD63,シフト記号表!$C$6:$L$47,10,FALSE))</f>
        <v/>
      </c>
      <c r="AE64" s="136" t="str">
        <f>IF(AE63="","",VLOOKUP(AE63,シフト記号表!$C$6:$L$47,10,FALSE))</f>
        <v/>
      </c>
      <c r="AF64" s="136" t="str">
        <f>IF(AF63="","",VLOOKUP(AF63,シフト記号表!$C$6:$L$47,10,FALSE))</f>
        <v/>
      </c>
      <c r="AG64" s="136" t="str">
        <f>IF(AG63="","",VLOOKUP(AG63,シフト記号表!$C$6:$L$47,10,FALSE))</f>
        <v/>
      </c>
      <c r="AH64" s="136" t="str">
        <f>IF(AH63="","",VLOOKUP(AH63,シフト記号表!$C$6:$L$47,10,FALSE))</f>
        <v/>
      </c>
      <c r="AI64" s="136" t="str">
        <f>IF(AI63="","",VLOOKUP(AI63,シフト記号表!$C$6:$L$47,10,FALSE))</f>
        <v/>
      </c>
      <c r="AJ64" s="137" t="str">
        <f>IF(AJ63="","",VLOOKUP(AJ63,シフト記号表!$C$6:$L$47,10,FALSE))</f>
        <v/>
      </c>
      <c r="AK64" s="135" t="str">
        <f>IF(AK63="","",VLOOKUP(AK63,シフト記号表!$C$6:$L$47,10,FALSE))</f>
        <v/>
      </c>
      <c r="AL64" s="136" t="str">
        <f>IF(AL63="","",VLOOKUP(AL63,シフト記号表!$C$6:$L$47,10,FALSE))</f>
        <v/>
      </c>
      <c r="AM64" s="136" t="str">
        <f>IF(AM63="","",VLOOKUP(AM63,シフト記号表!$C$6:$L$47,10,FALSE))</f>
        <v/>
      </c>
      <c r="AN64" s="136" t="str">
        <f>IF(AN63="","",VLOOKUP(AN63,シフト記号表!$C$6:$L$47,10,FALSE))</f>
        <v/>
      </c>
      <c r="AO64" s="136" t="str">
        <f>IF(AO63="","",VLOOKUP(AO63,シフト記号表!$C$6:$L$47,10,FALSE))</f>
        <v/>
      </c>
      <c r="AP64" s="136" t="str">
        <f>IF(AP63="","",VLOOKUP(AP63,シフト記号表!$C$6:$L$47,10,FALSE))</f>
        <v/>
      </c>
      <c r="AQ64" s="137" t="str">
        <f>IF(AQ63="","",VLOOKUP(AQ63,シフト記号表!$C$6:$L$47,10,FALSE))</f>
        <v/>
      </c>
      <c r="AR64" s="135" t="str">
        <f>IF(AR63="","",VLOOKUP(AR63,シフト記号表!$C$6:$L$47,10,FALSE))</f>
        <v/>
      </c>
      <c r="AS64" s="136" t="str">
        <f>IF(AS63="","",VLOOKUP(AS63,シフト記号表!$C$6:$L$47,10,FALSE))</f>
        <v/>
      </c>
      <c r="AT64" s="136" t="str">
        <f>IF(AT63="","",VLOOKUP(AT63,シフト記号表!$C$6:$L$47,10,FALSE))</f>
        <v/>
      </c>
      <c r="AU64" s="136" t="str">
        <f>IF(AU63="","",VLOOKUP(AU63,シフト記号表!$C$6:$L$47,10,FALSE))</f>
        <v/>
      </c>
      <c r="AV64" s="136" t="str">
        <f>IF(AV63="","",VLOOKUP(AV63,シフト記号表!$C$6:$L$47,10,FALSE))</f>
        <v/>
      </c>
      <c r="AW64" s="136" t="str">
        <f>IF(AW63="","",VLOOKUP(AW63,シフト記号表!$C$6:$L$47,10,FALSE))</f>
        <v/>
      </c>
      <c r="AX64" s="137" t="str">
        <f>IF(AX63="","",VLOOKUP(AX63,シフト記号表!$C$6:$L$47,10,FALSE))</f>
        <v/>
      </c>
      <c r="AY64" s="135" t="str">
        <f>IF(AY63="","",VLOOKUP(AY63,シフト記号表!$C$6:$L$47,10,FALSE))</f>
        <v/>
      </c>
      <c r="AZ64" s="136" t="str">
        <f>IF(AZ63="","",VLOOKUP(AZ63,シフト記号表!$C$6:$L$47,10,FALSE))</f>
        <v/>
      </c>
      <c r="BA64" s="136" t="str">
        <f>IF(BA63="","",VLOOKUP(BA63,シフト記号表!$C$6:$L$47,10,FALSE))</f>
        <v/>
      </c>
      <c r="BB64" s="1391">
        <f>IF($BE$3="４週",SUM(W64:AX64),IF($BE$3="暦月",SUM(W64:BA64),""))</f>
        <v>0</v>
      </c>
      <c r="BC64" s="1392"/>
      <c r="BD64" s="1393">
        <f>IF($BE$3="４週",BB64/4,IF($BE$3="暦月",(BB64/($BE$8/7)),""))</f>
        <v>0</v>
      </c>
      <c r="BE64" s="1392"/>
      <c r="BF64" s="1388"/>
      <c r="BG64" s="1389"/>
      <c r="BH64" s="1389"/>
      <c r="BI64" s="1389"/>
      <c r="BJ64" s="1390"/>
    </row>
    <row r="65" spans="2:62" ht="20.25" customHeight="1" x14ac:dyDescent="0.4">
      <c r="B65" s="1462">
        <f>B63+1</f>
        <v>25</v>
      </c>
      <c r="C65" s="1318"/>
      <c r="D65" s="1319"/>
      <c r="E65" s="130"/>
      <c r="F65" s="131"/>
      <c r="G65" s="130"/>
      <c r="H65" s="131"/>
      <c r="I65" s="1377"/>
      <c r="J65" s="1378"/>
      <c r="K65" s="1381"/>
      <c r="L65" s="1382"/>
      <c r="M65" s="1382"/>
      <c r="N65" s="1319"/>
      <c r="O65" s="1420"/>
      <c r="P65" s="1421"/>
      <c r="Q65" s="1421"/>
      <c r="R65" s="1421"/>
      <c r="S65" s="1422"/>
      <c r="T65" s="147" t="s">
        <v>18</v>
      </c>
      <c r="V65" s="98"/>
      <c r="W65" s="85"/>
      <c r="X65" s="86"/>
      <c r="Y65" s="86"/>
      <c r="Z65" s="86"/>
      <c r="AA65" s="86"/>
      <c r="AB65" s="86"/>
      <c r="AC65" s="87"/>
      <c r="AD65" s="85"/>
      <c r="AE65" s="86"/>
      <c r="AF65" s="86"/>
      <c r="AG65" s="86"/>
      <c r="AH65" s="86"/>
      <c r="AI65" s="86"/>
      <c r="AJ65" s="87"/>
      <c r="AK65" s="85"/>
      <c r="AL65" s="86"/>
      <c r="AM65" s="86"/>
      <c r="AN65" s="86"/>
      <c r="AO65" s="86"/>
      <c r="AP65" s="86"/>
      <c r="AQ65" s="87"/>
      <c r="AR65" s="85"/>
      <c r="AS65" s="86"/>
      <c r="AT65" s="86"/>
      <c r="AU65" s="86"/>
      <c r="AV65" s="86"/>
      <c r="AW65" s="86"/>
      <c r="AX65" s="87"/>
      <c r="AY65" s="85"/>
      <c r="AZ65" s="86"/>
      <c r="BA65" s="88"/>
      <c r="BB65" s="1373"/>
      <c r="BC65" s="1374"/>
      <c r="BD65" s="1375"/>
      <c r="BE65" s="1376"/>
      <c r="BF65" s="1385"/>
      <c r="BG65" s="1386"/>
      <c r="BH65" s="1386"/>
      <c r="BI65" s="1386"/>
      <c r="BJ65" s="1387"/>
    </row>
    <row r="66" spans="2:62" ht="20.25" customHeight="1" x14ac:dyDescent="0.4">
      <c r="B66" s="1463"/>
      <c r="C66" s="1320"/>
      <c r="D66" s="1321"/>
      <c r="E66" s="130"/>
      <c r="F66" s="131">
        <f>C65</f>
        <v>0</v>
      </c>
      <c r="G66" s="130"/>
      <c r="H66" s="131">
        <f>I65</f>
        <v>0</v>
      </c>
      <c r="I66" s="1379"/>
      <c r="J66" s="1380"/>
      <c r="K66" s="1383"/>
      <c r="L66" s="1384"/>
      <c r="M66" s="1384"/>
      <c r="N66" s="1321"/>
      <c r="O66" s="1420"/>
      <c r="P66" s="1421"/>
      <c r="Q66" s="1421"/>
      <c r="R66" s="1421"/>
      <c r="S66" s="1422"/>
      <c r="T66" s="148" t="s">
        <v>210</v>
      </c>
      <c r="U66" s="99"/>
      <c r="V66" s="149"/>
      <c r="W66" s="135" t="str">
        <f>IF(W65="","",VLOOKUP(W65,シフト記号表!$C$6:$L$47,10,FALSE))</f>
        <v/>
      </c>
      <c r="X66" s="136" t="str">
        <f>IF(X65="","",VLOOKUP(X65,シフト記号表!$C$6:$L$47,10,FALSE))</f>
        <v/>
      </c>
      <c r="Y66" s="136" t="str">
        <f>IF(Y65="","",VLOOKUP(Y65,シフト記号表!$C$6:$L$47,10,FALSE))</f>
        <v/>
      </c>
      <c r="Z66" s="136" t="str">
        <f>IF(Z65="","",VLOOKUP(Z65,シフト記号表!$C$6:$L$47,10,FALSE))</f>
        <v/>
      </c>
      <c r="AA66" s="136" t="str">
        <f>IF(AA65="","",VLOOKUP(AA65,シフト記号表!$C$6:$L$47,10,FALSE))</f>
        <v/>
      </c>
      <c r="AB66" s="136" t="str">
        <f>IF(AB65="","",VLOOKUP(AB65,シフト記号表!$C$6:$L$47,10,FALSE))</f>
        <v/>
      </c>
      <c r="AC66" s="137" t="str">
        <f>IF(AC65="","",VLOOKUP(AC65,シフト記号表!$C$6:$L$47,10,FALSE))</f>
        <v/>
      </c>
      <c r="AD66" s="135" t="str">
        <f>IF(AD65="","",VLOOKUP(AD65,シフト記号表!$C$6:$L$47,10,FALSE))</f>
        <v/>
      </c>
      <c r="AE66" s="136" t="str">
        <f>IF(AE65="","",VLOOKUP(AE65,シフト記号表!$C$6:$L$47,10,FALSE))</f>
        <v/>
      </c>
      <c r="AF66" s="136" t="str">
        <f>IF(AF65="","",VLOOKUP(AF65,シフト記号表!$C$6:$L$47,10,FALSE))</f>
        <v/>
      </c>
      <c r="AG66" s="136" t="str">
        <f>IF(AG65="","",VLOOKUP(AG65,シフト記号表!$C$6:$L$47,10,FALSE))</f>
        <v/>
      </c>
      <c r="AH66" s="136" t="str">
        <f>IF(AH65="","",VLOOKUP(AH65,シフト記号表!$C$6:$L$47,10,FALSE))</f>
        <v/>
      </c>
      <c r="AI66" s="136" t="str">
        <f>IF(AI65="","",VLOOKUP(AI65,シフト記号表!$C$6:$L$47,10,FALSE))</f>
        <v/>
      </c>
      <c r="AJ66" s="137" t="str">
        <f>IF(AJ65="","",VLOOKUP(AJ65,シフト記号表!$C$6:$L$47,10,FALSE))</f>
        <v/>
      </c>
      <c r="AK66" s="135" t="str">
        <f>IF(AK65="","",VLOOKUP(AK65,シフト記号表!$C$6:$L$47,10,FALSE))</f>
        <v/>
      </c>
      <c r="AL66" s="136" t="str">
        <f>IF(AL65="","",VLOOKUP(AL65,シフト記号表!$C$6:$L$47,10,FALSE))</f>
        <v/>
      </c>
      <c r="AM66" s="136" t="str">
        <f>IF(AM65="","",VLOOKUP(AM65,シフト記号表!$C$6:$L$47,10,FALSE))</f>
        <v/>
      </c>
      <c r="AN66" s="136" t="str">
        <f>IF(AN65="","",VLOOKUP(AN65,シフト記号表!$C$6:$L$47,10,FALSE))</f>
        <v/>
      </c>
      <c r="AO66" s="136" t="str">
        <f>IF(AO65="","",VLOOKUP(AO65,シフト記号表!$C$6:$L$47,10,FALSE))</f>
        <v/>
      </c>
      <c r="AP66" s="136" t="str">
        <f>IF(AP65="","",VLOOKUP(AP65,シフト記号表!$C$6:$L$47,10,FALSE))</f>
        <v/>
      </c>
      <c r="AQ66" s="137" t="str">
        <f>IF(AQ65="","",VLOOKUP(AQ65,シフト記号表!$C$6:$L$47,10,FALSE))</f>
        <v/>
      </c>
      <c r="AR66" s="135" t="str">
        <f>IF(AR65="","",VLOOKUP(AR65,シフト記号表!$C$6:$L$47,10,FALSE))</f>
        <v/>
      </c>
      <c r="AS66" s="136" t="str">
        <f>IF(AS65="","",VLOOKUP(AS65,シフト記号表!$C$6:$L$47,10,FALSE))</f>
        <v/>
      </c>
      <c r="AT66" s="136" t="str">
        <f>IF(AT65="","",VLOOKUP(AT65,シフト記号表!$C$6:$L$47,10,FALSE))</f>
        <v/>
      </c>
      <c r="AU66" s="136" t="str">
        <f>IF(AU65="","",VLOOKUP(AU65,シフト記号表!$C$6:$L$47,10,FALSE))</f>
        <v/>
      </c>
      <c r="AV66" s="136" t="str">
        <f>IF(AV65="","",VLOOKUP(AV65,シフト記号表!$C$6:$L$47,10,FALSE))</f>
        <v/>
      </c>
      <c r="AW66" s="136" t="str">
        <f>IF(AW65="","",VLOOKUP(AW65,シフト記号表!$C$6:$L$47,10,FALSE))</f>
        <v/>
      </c>
      <c r="AX66" s="137" t="str">
        <f>IF(AX65="","",VLOOKUP(AX65,シフト記号表!$C$6:$L$47,10,FALSE))</f>
        <v/>
      </c>
      <c r="AY66" s="135" t="str">
        <f>IF(AY65="","",VLOOKUP(AY65,シフト記号表!$C$6:$L$47,10,FALSE))</f>
        <v/>
      </c>
      <c r="AZ66" s="136" t="str">
        <f>IF(AZ65="","",VLOOKUP(AZ65,シフト記号表!$C$6:$L$47,10,FALSE))</f>
        <v/>
      </c>
      <c r="BA66" s="136" t="str">
        <f>IF(BA65="","",VLOOKUP(BA65,シフト記号表!$C$6:$L$47,10,FALSE))</f>
        <v/>
      </c>
      <c r="BB66" s="1391">
        <f>IF($BE$3="４週",SUM(W66:AX66),IF($BE$3="暦月",SUM(W66:BA66),""))</f>
        <v>0</v>
      </c>
      <c r="BC66" s="1392"/>
      <c r="BD66" s="1393">
        <f>IF($BE$3="４週",BB66/4,IF($BE$3="暦月",(BB66/($BE$8/7)),""))</f>
        <v>0</v>
      </c>
      <c r="BE66" s="1392"/>
      <c r="BF66" s="1388"/>
      <c r="BG66" s="1389"/>
      <c r="BH66" s="1389"/>
      <c r="BI66" s="1389"/>
      <c r="BJ66" s="1390"/>
    </row>
    <row r="67" spans="2:62" ht="20.25" customHeight="1" x14ac:dyDescent="0.4">
      <c r="B67" s="1462">
        <f>B65+1</f>
        <v>26</v>
      </c>
      <c r="C67" s="1318"/>
      <c r="D67" s="1319"/>
      <c r="E67" s="130"/>
      <c r="F67" s="131"/>
      <c r="G67" s="130"/>
      <c r="H67" s="131"/>
      <c r="I67" s="1377"/>
      <c r="J67" s="1378"/>
      <c r="K67" s="1381"/>
      <c r="L67" s="1382"/>
      <c r="M67" s="1382"/>
      <c r="N67" s="1319"/>
      <c r="O67" s="1420"/>
      <c r="P67" s="1421"/>
      <c r="Q67" s="1421"/>
      <c r="R67" s="1421"/>
      <c r="S67" s="1422"/>
      <c r="T67" s="147" t="s">
        <v>18</v>
      </c>
      <c r="V67" s="98"/>
      <c r="W67" s="85"/>
      <c r="X67" s="86"/>
      <c r="Y67" s="86"/>
      <c r="Z67" s="86"/>
      <c r="AA67" s="86"/>
      <c r="AB67" s="86"/>
      <c r="AC67" s="87"/>
      <c r="AD67" s="85"/>
      <c r="AE67" s="86"/>
      <c r="AF67" s="86"/>
      <c r="AG67" s="86"/>
      <c r="AH67" s="86"/>
      <c r="AI67" s="86"/>
      <c r="AJ67" s="87"/>
      <c r="AK67" s="85"/>
      <c r="AL67" s="86"/>
      <c r="AM67" s="86"/>
      <c r="AN67" s="86"/>
      <c r="AO67" s="86"/>
      <c r="AP67" s="86"/>
      <c r="AQ67" s="87"/>
      <c r="AR67" s="85"/>
      <c r="AS67" s="86"/>
      <c r="AT67" s="86"/>
      <c r="AU67" s="86"/>
      <c r="AV67" s="86"/>
      <c r="AW67" s="86"/>
      <c r="AX67" s="87"/>
      <c r="AY67" s="85"/>
      <c r="AZ67" s="86"/>
      <c r="BA67" s="88"/>
      <c r="BB67" s="1373"/>
      <c r="BC67" s="1374"/>
      <c r="BD67" s="1375"/>
      <c r="BE67" s="1376"/>
      <c r="BF67" s="1385"/>
      <c r="BG67" s="1386"/>
      <c r="BH67" s="1386"/>
      <c r="BI67" s="1386"/>
      <c r="BJ67" s="1387"/>
    </row>
    <row r="68" spans="2:62" ht="20.25" customHeight="1" x14ac:dyDescent="0.4">
      <c r="B68" s="1463"/>
      <c r="C68" s="1320"/>
      <c r="D68" s="1321"/>
      <c r="E68" s="130"/>
      <c r="F68" s="131">
        <f>C67</f>
        <v>0</v>
      </c>
      <c r="G68" s="130"/>
      <c r="H68" s="131">
        <f>I67</f>
        <v>0</v>
      </c>
      <c r="I68" s="1379"/>
      <c r="J68" s="1380"/>
      <c r="K68" s="1383"/>
      <c r="L68" s="1384"/>
      <c r="M68" s="1384"/>
      <c r="N68" s="1321"/>
      <c r="O68" s="1420"/>
      <c r="P68" s="1421"/>
      <c r="Q68" s="1421"/>
      <c r="R68" s="1421"/>
      <c r="S68" s="1422"/>
      <c r="T68" s="148" t="s">
        <v>210</v>
      </c>
      <c r="U68" s="99"/>
      <c r="V68" s="149"/>
      <c r="W68" s="135" t="str">
        <f>IF(W67="","",VLOOKUP(W67,シフト記号表!$C$6:$L$47,10,FALSE))</f>
        <v/>
      </c>
      <c r="X68" s="136" t="str">
        <f>IF(X67="","",VLOOKUP(X67,シフト記号表!$C$6:$L$47,10,FALSE))</f>
        <v/>
      </c>
      <c r="Y68" s="136" t="str">
        <f>IF(Y67="","",VLOOKUP(Y67,シフト記号表!$C$6:$L$47,10,FALSE))</f>
        <v/>
      </c>
      <c r="Z68" s="136" t="str">
        <f>IF(Z67="","",VLOOKUP(Z67,シフト記号表!$C$6:$L$47,10,FALSE))</f>
        <v/>
      </c>
      <c r="AA68" s="136" t="str">
        <f>IF(AA67="","",VLOOKUP(AA67,シフト記号表!$C$6:$L$47,10,FALSE))</f>
        <v/>
      </c>
      <c r="AB68" s="136" t="str">
        <f>IF(AB67="","",VLOOKUP(AB67,シフト記号表!$C$6:$L$47,10,FALSE))</f>
        <v/>
      </c>
      <c r="AC68" s="137" t="str">
        <f>IF(AC67="","",VLOOKUP(AC67,シフト記号表!$C$6:$L$47,10,FALSE))</f>
        <v/>
      </c>
      <c r="AD68" s="135" t="str">
        <f>IF(AD67="","",VLOOKUP(AD67,シフト記号表!$C$6:$L$47,10,FALSE))</f>
        <v/>
      </c>
      <c r="AE68" s="136" t="str">
        <f>IF(AE67="","",VLOOKUP(AE67,シフト記号表!$C$6:$L$47,10,FALSE))</f>
        <v/>
      </c>
      <c r="AF68" s="136" t="str">
        <f>IF(AF67="","",VLOOKUP(AF67,シフト記号表!$C$6:$L$47,10,FALSE))</f>
        <v/>
      </c>
      <c r="AG68" s="136" t="str">
        <f>IF(AG67="","",VLOOKUP(AG67,シフト記号表!$C$6:$L$47,10,FALSE))</f>
        <v/>
      </c>
      <c r="AH68" s="136" t="str">
        <f>IF(AH67="","",VLOOKUP(AH67,シフト記号表!$C$6:$L$47,10,FALSE))</f>
        <v/>
      </c>
      <c r="AI68" s="136" t="str">
        <f>IF(AI67="","",VLOOKUP(AI67,シフト記号表!$C$6:$L$47,10,FALSE))</f>
        <v/>
      </c>
      <c r="AJ68" s="137" t="str">
        <f>IF(AJ67="","",VLOOKUP(AJ67,シフト記号表!$C$6:$L$47,10,FALSE))</f>
        <v/>
      </c>
      <c r="AK68" s="135" t="str">
        <f>IF(AK67="","",VLOOKUP(AK67,シフト記号表!$C$6:$L$47,10,FALSE))</f>
        <v/>
      </c>
      <c r="AL68" s="136" t="str">
        <f>IF(AL67="","",VLOOKUP(AL67,シフト記号表!$C$6:$L$47,10,FALSE))</f>
        <v/>
      </c>
      <c r="AM68" s="136" t="str">
        <f>IF(AM67="","",VLOOKUP(AM67,シフト記号表!$C$6:$L$47,10,FALSE))</f>
        <v/>
      </c>
      <c r="AN68" s="136" t="str">
        <f>IF(AN67="","",VLOOKUP(AN67,シフト記号表!$C$6:$L$47,10,FALSE))</f>
        <v/>
      </c>
      <c r="AO68" s="136" t="str">
        <f>IF(AO67="","",VLOOKUP(AO67,シフト記号表!$C$6:$L$47,10,FALSE))</f>
        <v/>
      </c>
      <c r="AP68" s="136" t="str">
        <f>IF(AP67="","",VLOOKUP(AP67,シフト記号表!$C$6:$L$47,10,FALSE))</f>
        <v/>
      </c>
      <c r="AQ68" s="137" t="str">
        <f>IF(AQ67="","",VLOOKUP(AQ67,シフト記号表!$C$6:$L$47,10,FALSE))</f>
        <v/>
      </c>
      <c r="AR68" s="135" t="str">
        <f>IF(AR67="","",VLOOKUP(AR67,シフト記号表!$C$6:$L$47,10,FALSE))</f>
        <v/>
      </c>
      <c r="AS68" s="136" t="str">
        <f>IF(AS67="","",VLOOKUP(AS67,シフト記号表!$C$6:$L$47,10,FALSE))</f>
        <v/>
      </c>
      <c r="AT68" s="136" t="str">
        <f>IF(AT67="","",VLOOKUP(AT67,シフト記号表!$C$6:$L$47,10,FALSE))</f>
        <v/>
      </c>
      <c r="AU68" s="136" t="str">
        <f>IF(AU67="","",VLOOKUP(AU67,シフト記号表!$C$6:$L$47,10,FALSE))</f>
        <v/>
      </c>
      <c r="AV68" s="136" t="str">
        <f>IF(AV67="","",VLOOKUP(AV67,シフト記号表!$C$6:$L$47,10,FALSE))</f>
        <v/>
      </c>
      <c r="AW68" s="136" t="str">
        <f>IF(AW67="","",VLOOKUP(AW67,シフト記号表!$C$6:$L$47,10,FALSE))</f>
        <v/>
      </c>
      <c r="AX68" s="137" t="str">
        <f>IF(AX67="","",VLOOKUP(AX67,シフト記号表!$C$6:$L$47,10,FALSE))</f>
        <v/>
      </c>
      <c r="AY68" s="135" t="str">
        <f>IF(AY67="","",VLOOKUP(AY67,シフト記号表!$C$6:$L$47,10,FALSE))</f>
        <v/>
      </c>
      <c r="AZ68" s="136" t="str">
        <f>IF(AZ67="","",VLOOKUP(AZ67,シフト記号表!$C$6:$L$47,10,FALSE))</f>
        <v/>
      </c>
      <c r="BA68" s="136" t="str">
        <f>IF(BA67="","",VLOOKUP(BA67,シフト記号表!$C$6:$L$47,10,FALSE))</f>
        <v/>
      </c>
      <c r="BB68" s="1391">
        <f>IF($BE$3="４週",SUM(W68:AX68),IF($BE$3="暦月",SUM(W68:BA68),""))</f>
        <v>0</v>
      </c>
      <c r="BC68" s="1392"/>
      <c r="BD68" s="1393">
        <f>IF($BE$3="４週",BB68/4,IF($BE$3="暦月",(BB68/($BE$8/7)),""))</f>
        <v>0</v>
      </c>
      <c r="BE68" s="1392"/>
      <c r="BF68" s="1388"/>
      <c r="BG68" s="1389"/>
      <c r="BH68" s="1389"/>
      <c r="BI68" s="1389"/>
      <c r="BJ68" s="1390"/>
    </row>
    <row r="69" spans="2:62" ht="20.25" customHeight="1" x14ac:dyDescent="0.4">
      <c r="B69" s="1462">
        <f>B67+1</f>
        <v>27</v>
      </c>
      <c r="C69" s="1318"/>
      <c r="D69" s="1319"/>
      <c r="E69" s="130"/>
      <c r="F69" s="131"/>
      <c r="G69" s="130"/>
      <c r="H69" s="131"/>
      <c r="I69" s="1377"/>
      <c r="J69" s="1378"/>
      <c r="K69" s="1381"/>
      <c r="L69" s="1382"/>
      <c r="M69" s="1382"/>
      <c r="N69" s="1319"/>
      <c r="O69" s="1420"/>
      <c r="P69" s="1421"/>
      <c r="Q69" s="1421"/>
      <c r="R69" s="1421"/>
      <c r="S69" s="1422"/>
      <c r="T69" s="147" t="s">
        <v>18</v>
      </c>
      <c r="V69" s="98"/>
      <c r="W69" s="85"/>
      <c r="X69" s="86"/>
      <c r="Y69" s="86"/>
      <c r="Z69" s="86"/>
      <c r="AA69" s="86"/>
      <c r="AB69" s="86"/>
      <c r="AC69" s="87"/>
      <c r="AD69" s="85"/>
      <c r="AE69" s="86"/>
      <c r="AF69" s="86"/>
      <c r="AG69" s="86"/>
      <c r="AH69" s="86"/>
      <c r="AI69" s="86"/>
      <c r="AJ69" s="87"/>
      <c r="AK69" s="85"/>
      <c r="AL69" s="86"/>
      <c r="AM69" s="86"/>
      <c r="AN69" s="86"/>
      <c r="AO69" s="86"/>
      <c r="AP69" s="86"/>
      <c r="AQ69" s="87"/>
      <c r="AR69" s="85"/>
      <c r="AS69" s="86"/>
      <c r="AT69" s="86"/>
      <c r="AU69" s="86"/>
      <c r="AV69" s="86"/>
      <c r="AW69" s="86"/>
      <c r="AX69" s="87"/>
      <c r="AY69" s="85"/>
      <c r="AZ69" s="86"/>
      <c r="BA69" s="88"/>
      <c r="BB69" s="1373"/>
      <c r="BC69" s="1374"/>
      <c r="BD69" s="1375"/>
      <c r="BE69" s="1376"/>
      <c r="BF69" s="1385"/>
      <c r="BG69" s="1386"/>
      <c r="BH69" s="1386"/>
      <c r="BI69" s="1386"/>
      <c r="BJ69" s="1387"/>
    </row>
    <row r="70" spans="2:62" ht="20.25" customHeight="1" x14ac:dyDescent="0.4">
      <c r="B70" s="1463"/>
      <c r="C70" s="1320"/>
      <c r="D70" s="1321"/>
      <c r="E70" s="130"/>
      <c r="F70" s="131">
        <f>C69</f>
        <v>0</v>
      </c>
      <c r="G70" s="130"/>
      <c r="H70" s="131">
        <f>I69</f>
        <v>0</v>
      </c>
      <c r="I70" s="1379"/>
      <c r="J70" s="1380"/>
      <c r="K70" s="1383"/>
      <c r="L70" s="1384"/>
      <c r="M70" s="1384"/>
      <c r="N70" s="1321"/>
      <c r="O70" s="1420"/>
      <c r="P70" s="1421"/>
      <c r="Q70" s="1421"/>
      <c r="R70" s="1421"/>
      <c r="S70" s="1422"/>
      <c r="T70" s="148" t="s">
        <v>210</v>
      </c>
      <c r="U70" s="99"/>
      <c r="V70" s="149"/>
      <c r="W70" s="135" t="str">
        <f>IF(W69="","",VLOOKUP(W69,シフト記号表!$C$6:$L$47,10,FALSE))</f>
        <v/>
      </c>
      <c r="X70" s="136" t="str">
        <f>IF(X69="","",VLOOKUP(X69,シフト記号表!$C$6:$L$47,10,FALSE))</f>
        <v/>
      </c>
      <c r="Y70" s="136" t="str">
        <f>IF(Y69="","",VLOOKUP(Y69,シフト記号表!$C$6:$L$47,10,FALSE))</f>
        <v/>
      </c>
      <c r="Z70" s="136" t="str">
        <f>IF(Z69="","",VLOOKUP(Z69,シフト記号表!$C$6:$L$47,10,FALSE))</f>
        <v/>
      </c>
      <c r="AA70" s="136" t="str">
        <f>IF(AA69="","",VLOOKUP(AA69,シフト記号表!$C$6:$L$47,10,FALSE))</f>
        <v/>
      </c>
      <c r="AB70" s="136" t="str">
        <f>IF(AB69="","",VLOOKUP(AB69,シフト記号表!$C$6:$L$47,10,FALSE))</f>
        <v/>
      </c>
      <c r="AC70" s="137" t="str">
        <f>IF(AC69="","",VLOOKUP(AC69,シフト記号表!$C$6:$L$47,10,FALSE))</f>
        <v/>
      </c>
      <c r="AD70" s="135" t="str">
        <f>IF(AD69="","",VLOOKUP(AD69,シフト記号表!$C$6:$L$47,10,FALSE))</f>
        <v/>
      </c>
      <c r="AE70" s="136" t="str">
        <f>IF(AE69="","",VLOOKUP(AE69,シフト記号表!$C$6:$L$47,10,FALSE))</f>
        <v/>
      </c>
      <c r="AF70" s="136" t="str">
        <f>IF(AF69="","",VLOOKUP(AF69,シフト記号表!$C$6:$L$47,10,FALSE))</f>
        <v/>
      </c>
      <c r="AG70" s="136" t="str">
        <f>IF(AG69="","",VLOOKUP(AG69,シフト記号表!$C$6:$L$47,10,FALSE))</f>
        <v/>
      </c>
      <c r="AH70" s="136" t="str">
        <f>IF(AH69="","",VLOOKUP(AH69,シフト記号表!$C$6:$L$47,10,FALSE))</f>
        <v/>
      </c>
      <c r="AI70" s="136" t="str">
        <f>IF(AI69="","",VLOOKUP(AI69,シフト記号表!$C$6:$L$47,10,FALSE))</f>
        <v/>
      </c>
      <c r="AJ70" s="137" t="str">
        <f>IF(AJ69="","",VLOOKUP(AJ69,シフト記号表!$C$6:$L$47,10,FALSE))</f>
        <v/>
      </c>
      <c r="AK70" s="135" t="str">
        <f>IF(AK69="","",VLOOKUP(AK69,シフト記号表!$C$6:$L$47,10,FALSE))</f>
        <v/>
      </c>
      <c r="AL70" s="136" t="str">
        <f>IF(AL69="","",VLOOKUP(AL69,シフト記号表!$C$6:$L$47,10,FALSE))</f>
        <v/>
      </c>
      <c r="AM70" s="136" t="str">
        <f>IF(AM69="","",VLOOKUP(AM69,シフト記号表!$C$6:$L$47,10,FALSE))</f>
        <v/>
      </c>
      <c r="AN70" s="136" t="str">
        <f>IF(AN69="","",VLOOKUP(AN69,シフト記号表!$C$6:$L$47,10,FALSE))</f>
        <v/>
      </c>
      <c r="AO70" s="136" t="str">
        <f>IF(AO69="","",VLOOKUP(AO69,シフト記号表!$C$6:$L$47,10,FALSE))</f>
        <v/>
      </c>
      <c r="AP70" s="136" t="str">
        <f>IF(AP69="","",VLOOKUP(AP69,シフト記号表!$C$6:$L$47,10,FALSE))</f>
        <v/>
      </c>
      <c r="AQ70" s="137" t="str">
        <f>IF(AQ69="","",VLOOKUP(AQ69,シフト記号表!$C$6:$L$47,10,FALSE))</f>
        <v/>
      </c>
      <c r="AR70" s="135" t="str">
        <f>IF(AR69="","",VLOOKUP(AR69,シフト記号表!$C$6:$L$47,10,FALSE))</f>
        <v/>
      </c>
      <c r="AS70" s="136" t="str">
        <f>IF(AS69="","",VLOOKUP(AS69,シフト記号表!$C$6:$L$47,10,FALSE))</f>
        <v/>
      </c>
      <c r="AT70" s="136" t="str">
        <f>IF(AT69="","",VLOOKUP(AT69,シフト記号表!$C$6:$L$47,10,FALSE))</f>
        <v/>
      </c>
      <c r="AU70" s="136" t="str">
        <f>IF(AU69="","",VLOOKUP(AU69,シフト記号表!$C$6:$L$47,10,FALSE))</f>
        <v/>
      </c>
      <c r="AV70" s="136" t="str">
        <f>IF(AV69="","",VLOOKUP(AV69,シフト記号表!$C$6:$L$47,10,FALSE))</f>
        <v/>
      </c>
      <c r="AW70" s="136" t="str">
        <f>IF(AW69="","",VLOOKUP(AW69,シフト記号表!$C$6:$L$47,10,FALSE))</f>
        <v/>
      </c>
      <c r="AX70" s="137" t="str">
        <f>IF(AX69="","",VLOOKUP(AX69,シフト記号表!$C$6:$L$47,10,FALSE))</f>
        <v/>
      </c>
      <c r="AY70" s="135" t="str">
        <f>IF(AY69="","",VLOOKUP(AY69,シフト記号表!$C$6:$L$47,10,FALSE))</f>
        <v/>
      </c>
      <c r="AZ70" s="136" t="str">
        <f>IF(AZ69="","",VLOOKUP(AZ69,シフト記号表!$C$6:$L$47,10,FALSE))</f>
        <v/>
      </c>
      <c r="BA70" s="136" t="str">
        <f>IF(BA69="","",VLOOKUP(BA69,シフト記号表!$C$6:$L$47,10,FALSE))</f>
        <v/>
      </c>
      <c r="BB70" s="1391">
        <f>IF($BE$3="４週",SUM(W70:AX70),IF($BE$3="暦月",SUM(W70:BA70),""))</f>
        <v>0</v>
      </c>
      <c r="BC70" s="1392"/>
      <c r="BD70" s="1393">
        <f>IF($BE$3="４週",BB70/4,IF($BE$3="暦月",(BB70/($BE$8/7)),""))</f>
        <v>0</v>
      </c>
      <c r="BE70" s="1392"/>
      <c r="BF70" s="1388"/>
      <c r="BG70" s="1389"/>
      <c r="BH70" s="1389"/>
      <c r="BI70" s="1389"/>
      <c r="BJ70" s="1390"/>
    </row>
    <row r="71" spans="2:62" ht="20.25" customHeight="1" x14ac:dyDescent="0.4">
      <c r="B71" s="1462">
        <f>B69+1</f>
        <v>28</v>
      </c>
      <c r="C71" s="1318"/>
      <c r="D71" s="1319"/>
      <c r="E71" s="130"/>
      <c r="F71" s="131"/>
      <c r="G71" s="130"/>
      <c r="H71" s="131"/>
      <c r="I71" s="1377"/>
      <c r="J71" s="1378"/>
      <c r="K71" s="1381"/>
      <c r="L71" s="1382"/>
      <c r="M71" s="1382"/>
      <c r="N71" s="1319"/>
      <c r="O71" s="1420"/>
      <c r="P71" s="1421"/>
      <c r="Q71" s="1421"/>
      <c r="R71" s="1421"/>
      <c r="S71" s="1422"/>
      <c r="T71" s="147" t="s">
        <v>18</v>
      </c>
      <c r="V71" s="98"/>
      <c r="W71" s="85"/>
      <c r="X71" s="86"/>
      <c r="Y71" s="86"/>
      <c r="Z71" s="86"/>
      <c r="AA71" s="86"/>
      <c r="AB71" s="86"/>
      <c r="AC71" s="87"/>
      <c r="AD71" s="85"/>
      <c r="AE71" s="86"/>
      <c r="AF71" s="86"/>
      <c r="AG71" s="86"/>
      <c r="AH71" s="86"/>
      <c r="AI71" s="86"/>
      <c r="AJ71" s="87"/>
      <c r="AK71" s="85"/>
      <c r="AL71" s="86"/>
      <c r="AM71" s="86"/>
      <c r="AN71" s="86"/>
      <c r="AO71" s="86"/>
      <c r="AP71" s="86"/>
      <c r="AQ71" s="87"/>
      <c r="AR71" s="85"/>
      <c r="AS71" s="86"/>
      <c r="AT71" s="86"/>
      <c r="AU71" s="86"/>
      <c r="AV71" s="86"/>
      <c r="AW71" s="86"/>
      <c r="AX71" s="87"/>
      <c r="AY71" s="85"/>
      <c r="AZ71" s="86"/>
      <c r="BA71" s="88"/>
      <c r="BB71" s="1373"/>
      <c r="BC71" s="1374"/>
      <c r="BD71" s="1375"/>
      <c r="BE71" s="1376"/>
      <c r="BF71" s="1385"/>
      <c r="BG71" s="1386"/>
      <c r="BH71" s="1386"/>
      <c r="BI71" s="1386"/>
      <c r="BJ71" s="1387"/>
    </row>
    <row r="72" spans="2:62" ht="20.25" customHeight="1" x14ac:dyDescent="0.4">
      <c r="B72" s="1463"/>
      <c r="C72" s="1320"/>
      <c r="D72" s="1321"/>
      <c r="E72" s="130"/>
      <c r="F72" s="131">
        <f>C71</f>
        <v>0</v>
      </c>
      <c r="G72" s="130"/>
      <c r="H72" s="131">
        <f>I71</f>
        <v>0</v>
      </c>
      <c r="I72" s="1379"/>
      <c r="J72" s="1380"/>
      <c r="K72" s="1383"/>
      <c r="L72" s="1384"/>
      <c r="M72" s="1384"/>
      <c r="N72" s="1321"/>
      <c r="O72" s="1420"/>
      <c r="P72" s="1421"/>
      <c r="Q72" s="1421"/>
      <c r="R72" s="1421"/>
      <c r="S72" s="1422"/>
      <c r="T72" s="148" t="s">
        <v>210</v>
      </c>
      <c r="U72" s="99"/>
      <c r="V72" s="149"/>
      <c r="W72" s="135" t="str">
        <f>IF(W71="","",VLOOKUP(W71,シフト記号表!$C$6:$L$47,10,FALSE))</f>
        <v/>
      </c>
      <c r="X72" s="136" t="str">
        <f>IF(X71="","",VLOOKUP(X71,シフト記号表!$C$6:$L$47,10,FALSE))</f>
        <v/>
      </c>
      <c r="Y72" s="136" t="str">
        <f>IF(Y71="","",VLOOKUP(Y71,シフト記号表!$C$6:$L$47,10,FALSE))</f>
        <v/>
      </c>
      <c r="Z72" s="136" t="str">
        <f>IF(Z71="","",VLOOKUP(Z71,シフト記号表!$C$6:$L$47,10,FALSE))</f>
        <v/>
      </c>
      <c r="AA72" s="136" t="str">
        <f>IF(AA71="","",VLOOKUP(AA71,シフト記号表!$C$6:$L$47,10,FALSE))</f>
        <v/>
      </c>
      <c r="AB72" s="136" t="str">
        <f>IF(AB71="","",VLOOKUP(AB71,シフト記号表!$C$6:$L$47,10,FALSE))</f>
        <v/>
      </c>
      <c r="AC72" s="137" t="str">
        <f>IF(AC71="","",VLOOKUP(AC71,シフト記号表!$C$6:$L$47,10,FALSE))</f>
        <v/>
      </c>
      <c r="AD72" s="135" t="str">
        <f>IF(AD71="","",VLOOKUP(AD71,シフト記号表!$C$6:$L$47,10,FALSE))</f>
        <v/>
      </c>
      <c r="AE72" s="136" t="str">
        <f>IF(AE71="","",VLOOKUP(AE71,シフト記号表!$C$6:$L$47,10,FALSE))</f>
        <v/>
      </c>
      <c r="AF72" s="136" t="str">
        <f>IF(AF71="","",VLOOKUP(AF71,シフト記号表!$C$6:$L$47,10,FALSE))</f>
        <v/>
      </c>
      <c r="AG72" s="136" t="str">
        <f>IF(AG71="","",VLOOKUP(AG71,シフト記号表!$C$6:$L$47,10,FALSE))</f>
        <v/>
      </c>
      <c r="AH72" s="136" t="str">
        <f>IF(AH71="","",VLOOKUP(AH71,シフト記号表!$C$6:$L$47,10,FALSE))</f>
        <v/>
      </c>
      <c r="AI72" s="136" t="str">
        <f>IF(AI71="","",VLOOKUP(AI71,シフト記号表!$C$6:$L$47,10,FALSE))</f>
        <v/>
      </c>
      <c r="AJ72" s="137" t="str">
        <f>IF(AJ71="","",VLOOKUP(AJ71,シフト記号表!$C$6:$L$47,10,FALSE))</f>
        <v/>
      </c>
      <c r="AK72" s="135" t="str">
        <f>IF(AK71="","",VLOOKUP(AK71,シフト記号表!$C$6:$L$47,10,FALSE))</f>
        <v/>
      </c>
      <c r="AL72" s="136" t="str">
        <f>IF(AL71="","",VLOOKUP(AL71,シフト記号表!$C$6:$L$47,10,FALSE))</f>
        <v/>
      </c>
      <c r="AM72" s="136" t="str">
        <f>IF(AM71="","",VLOOKUP(AM71,シフト記号表!$C$6:$L$47,10,FALSE))</f>
        <v/>
      </c>
      <c r="AN72" s="136" t="str">
        <f>IF(AN71="","",VLOOKUP(AN71,シフト記号表!$C$6:$L$47,10,FALSE))</f>
        <v/>
      </c>
      <c r="AO72" s="136" t="str">
        <f>IF(AO71="","",VLOOKUP(AO71,シフト記号表!$C$6:$L$47,10,FALSE))</f>
        <v/>
      </c>
      <c r="AP72" s="136" t="str">
        <f>IF(AP71="","",VLOOKUP(AP71,シフト記号表!$C$6:$L$47,10,FALSE))</f>
        <v/>
      </c>
      <c r="AQ72" s="137" t="str">
        <f>IF(AQ71="","",VLOOKUP(AQ71,シフト記号表!$C$6:$L$47,10,FALSE))</f>
        <v/>
      </c>
      <c r="AR72" s="135" t="str">
        <f>IF(AR71="","",VLOOKUP(AR71,シフト記号表!$C$6:$L$47,10,FALSE))</f>
        <v/>
      </c>
      <c r="AS72" s="136" t="str">
        <f>IF(AS71="","",VLOOKUP(AS71,シフト記号表!$C$6:$L$47,10,FALSE))</f>
        <v/>
      </c>
      <c r="AT72" s="136" t="str">
        <f>IF(AT71="","",VLOOKUP(AT71,シフト記号表!$C$6:$L$47,10,FALSE))</f>
        <v/>
      </c>
      <c r="AU72" s="136" t="str">
        <f>IF(AU71="","",VLOOKUP(AU71,シフト記号表!$C$6:$L$47,10,FALSE))</f>
        <v/>
      </c>
      <c r="AV72" s="136" t="str">
        <f>IF(AV71="","",VLOOKUP(AV71,シフト記号表!$C$6:$L$47,10,FALSE))</f>
        <v/>
      </c>
      <c r="AW72" s="136" t="str">
        <f>IF(AW71="","",VLOOKUP(AW71,シフト記号表!$C$6:$L$47,10,FALSE))</f>
        <v/>
      </c>
      <c r="AX72" s="137" t="str">
        <f>IF(AX71="","",VLOOKUP(AX71,シフト記号表!$C$6:$L$47,10,FALSE))</f>
        <v/>
      </c>
      <c r="AY72" s="135" t="str">
        <f>IF(AY71="","",VLOOKUP(AY71,シフト記号表!$C$6:$L$47,10,FALSE))</f>
        <v/>
      </c>
      <c r="AZ72" s="136" t="str">
        <f>IF(AZ71="","",VLOOKUP(AZ71,シフト記号表!$C$6:$L$47,10,FALSE))</f>
        <v/>
      </c>
      <c r="BA72" s="136" t="str">
        <f>IF(BA71="","",VLOOKUP(BA71,シフト記号表!$C$6:$L$47,10,FALSE))</f>
        <v/>
      </c>
      <c r="BB72" s="1391">
        <f>IF($BE$3="４週",SUM(W72:AX72),IF($BE$3="暦月",SUM(W72:BA72),""))</f>
        <v>0</v>
      </c>
      <c r="BC72" s="1392"/>
      <c r="BD72" s="1393">
        <f>IF($BE$3="４週",BB72/4,IF($BE$3="暦月",(BB72/($BE$8/7)),""))</f>
        <v>0</v>
      </c>
      <c r="BE72" s="1392"/>
      <c r="BF72" s="1388"/>
      <c r="BG72" s="1389"/>
      <c r="BH72" s="1389"/>
      <c r="BI72" s="1389"/>
      <c r="BJ72" s="1390"/>
    </row>
    <row r="73" spans="2:62" ht="20.25" customHeight="1" x14ac:dyDescent="0.4">
      <c r="B73" s="1462">
        <f>B71+1</f>
        <v>29</v>
      </c>
      <c r="C73" s="1318"/>
      <c r="D73" s="1319"/>
      <c r="E73" s="130"/>
      <c r="F73" s="131"/>
      <c r="G73" s="130"/>
      <c r="H73" s="131"/>
      <c r="I73" s="1377"/>
      <c r="J73" s="1378"/>
      <c r="K73" s="1381"/>
      <c r="L73" s="1382"/>
      <c r="M73" s="1382"/>
      <c r="N73" s="1319"/>
      <c r="O73" s="1420"/>
      <c r="P73" s="1421"/>
      <c r="Q73" s="1421"/>
      <c r="R73" s="1421"/>
      <c r="S73" s="1422"/>
      <c r="T73" s="147" t="s">
        <v>18</v>
      </c>
      <c r="V73" s="98"/>
      <c r="W73" s="85"/>
      <c r="X73" s="86"/>
      <c r="Y73" s="86"/>
      <c r="Z73" s="86"/>
      <c r="AA73" s="86"/>
      <c r="AB73" s="86"/>
      <c r="AC73" s="87"/>
      <c r="AD73" s="85"/>
      <c r="AE73" s="86"/>
      <c r="AF73" s="86"/>
      <c r="AG73" s="86"/>
      <c r="AH73" s="86"/>
      <c r="AI73" s="86"/>
      <c r="AJ73" s="87"/>
      <c r="AK73" s="85"/>
      <c r="AL73" s="86"/>
      <c r="AM73" s="86"/>
      <c r="AN73" s="86"/>
      <c r="AO73" s="86"/>
      <c r="AP73" s="86"/>
      <c r="AQ73" s="87"/>
      <c r="AR73" s="85"/>
      <c r="AS73" s="86"/>
      <c r="AT73" s="86"/>
      <c r="AU73" s="86"/>
      <c r="AV73" s="86"/>
      <c r="AW73" s="86"/>
      <c r="AX73" s="87"/>
      <c r="AY73" s="85"/>
      <c r="AZ73" s="86"/>
      <c r="BA73" s="88"/>
      <c r="BB73" s="1373"/>
      <c r="BC73" s="1374"/>
      <c r="BD73" s="1375"/>
      <c r="BE73" s="1376"/>
      <c r="BF73" s="1385"/>
      <c r="BG73" s="1386"/>
      <c r="BH73" s="1386"/>
      <c r="BI73" s="1386"/>
      <c r="BJ73" s="1387"/>
    </row>
    <row r="74" spans="2:62" ht="20.25" customHeight="1" x14ac:dyDescent="0.4">
      <c r="B74" s="1463"/>
      <c r="C74" s="1453"/>
      <c r="D74" s="1454"/>
      <c r="E74" s="158"/>
      <c r="F74" s="159">
        <f>C73</f>
        <v>0</v>
      </c>
      <c r="G74" s="158"/>
      <c r="H74" s="159">
        <f>I73</f>
        <v>0</v>
      </c>
      <c r="I74" s="1455"/>
      <c r="J74" s="1456"/>
      <c r="K74" s="1457"/>
      <c r="L74" s="1458"/>
      <c r="M74" s="1458"/>
      <c r="N74" s="1454"/>
      <c r="O74" s="1420"/>
      <c r="P74" s="1421"/>
      <c r="Q74" s="1421"/>
      <c r="R74" s="1421"/>
      <c r="S74" s="1422"/>
      <c r="T74" s="148" t="s">
        <v>210</v>
      </c>
      <c r="U74" s="99"/>
      <c r="V74" s="149"/>
      <c r="W74" s="135" t="str">
        <f>IF(W73="","",VLOOKUP(W73,シフト記号表!$C$6:$L$47,10,FALSE))</f>
        <v/>
      </c>
      <c r="X74" s="136" t="str">
        <f>IF(X73="","",VLOOKUP(X73,シフト記号表!$C$6:$L$47,10,FALSE))</f>
        <v/>
      </c>
      <c r="Y74" s="136" t="str">
        <f>IF(Y73="","",VLOOKUP(Y73,シフト記号表!$C$6:$L$47,10,FALSE))</f>
        <v/>
      </c>
      <c r="Z74" s="136" t="str">
        <f>IF(Z73="","",VLOOKUP(Z73,シフト記号表!$C$6:$L$47,10,FALSE))</f>
        <v/>
      </c>
      <c r="AA74" s="136" t="str">
        <f>IF(AA73="","",VLOOKUP(AA73,シフト記号表!$C$6:$L$47,10,FALSE))</f>
        <v/>
      </c>
      <c r="AB74" s="136" t="str">
        <f>IF(AB73="","",VLOOKUP(AB73,シフト記号表!$C$6:$L$47,10,FALSE))</f>
        <v/>
      </c>
      <c r="AC74" s="137" t="str">
        <f>IF(AC73="","",VLOOKUP(AC73,シフト記号表!$C$6:$L$47,10,FALSE))</f>
        <v/>
      </c>
      <c r="AD74" s="135" t="str">
        <f>IF(AD73="","",VLOOKUP(AD73,シフト記号表!$C$6:$L$47,10,FALSE))</f>
        <v/>
      </c>
      <c r="AE74" s="136" t="str">
        <f>IF(AE73="","",VLOOKUP(AE73,シフト記号表!$C$6:$L$47,10,FALSE))</f>
        <v/>
      </c>
      <c r="AF74" s="136" t="str">
        <f>IF(AF73="","",VLOOKUP(AF73,シフト記号表!$C$6:$L$47,10,FALSE))</f>
        <v/>
      </c>
      <c r="AG74" s="136" t="str">
        <f>IF(AG73="","",VLOOKUP(AG73,シフト記号表!$C$6:$L$47,10,FALSE))</f>
        <v/>
      </c>
      <c r="AH74" s="136" t="str">
        <f>IF(AH73="","",VLOOKUP(AH73,シフト記号表!$C$6:$L$47,10,FALSE))</f>
        <v/>
      </c>
      <c r="AI74" s="136" t="str">
        <f>IF(AI73="","",VLOOKUP(AI73,シフト記号表!$C$6:$L$47,10,FALSE))</f>
        <v/>
      </c>
      <c r="AJ74" s="137" t="str">
        <f>IF(AJ73="","",VLOOKUP(AJ73,シフト記号表!$C$6:$L$47,10,FALSE))</f>
        <v/>
      </c>
      <c r="AK74" s="135" t="str">
        <f>IF(AK73="","",VLOOKUP(AK73,シフト記号表!$C$6:$L$47,10,FALSE))</f>
        <v/>
      </c>
      <c r="AL74" s="136" t="str">
        <f>IF(AL73="","",VLOOKUP(AL73,シフト記号表!$C$6:$L$47,10,FALSE))</f>
        <v/>
      </c>
      <c r="AM74" s="136" t="str">
        <f>IF(AM73="","",VLOOKUP(AM73,シフト記号表!$C$6:$L$47,10,FALSE))</f>
        <v/>
      </c>
      <c r="AN74" s="136" t="str">
        <f>IF(AN73="","",VLOOKUP(AN73,シフト記号表!$C$6:$L$47,10,FALSE))</f>
        <v/>
      </c>
      <c r="AO74" s="136" t="str">
        <f>IF(AO73="","",VLOOKUP(AO73,シフト記号表!$C$6:$L$47,10,FALSE))</f>
        <v/>
      </c>
      <c r="AP74" s="136" t="str">
        <f>IF(AP73="","",VLOOKUP(AP73,シフト記号表!$C$6:$L$47,10,FALSE))</f>
        <v/>
      </c>
      <c r="AQ74" s="137" t="str">
        <f>IF(AQ73="","",VLOOKUP(AQ73,シフト記号表!$C$6:$L$47,10,FALSE))</f>
        <v/>
      </c>
      <c r="AR74" s="135" t="str">
        <f>IF(AR73="","",VLOOKUP(AR73,シフト記号表!$C$6:$L$47,10,FALSE))</f>
        <v/>
      </c>
      <c r="AS74" s="136" t="str">
        <f>IF(AS73="","",VLOOKUP(AS73,シフト記号表!$C$6:$L$47,10,FALSE))</f>
        <v/>
      </c>
      <c r="AT74" s="136" t="str">
        <f>IF(AT73="","",VLOOKUP(AT73,シフト記号表!$C$6:$L$47,10,FALSE))</f>
        <v/>
      </c>
      <c r="AU74" s="136" t="str">
        <f>IF(AU73="","",VLOOKUP(AU73,シフト記号表!$C$6:$L$47,10,FALSE))</f>
        <v/>
      </c>
      <c r="AV74" s="136" t="str">
        <f>IF(AV73="","",VLOOKUP(AV73,シフト記号表!$C$6:$L$47,10,FALSE))</f>
        <v/>
      </c>
      <c r="AW74" s="136" t="str">
        <f>IF(AW73="","",VLOOKUP(AW73,シフト記号表!$C$6:$L$47,10,FALSE))</f>
        <v/>
      </c>
      <c r="AX74" s="137" t="str">
        <f>IF(AX73="","",VLOOKUP(AX73,シフト記号表!$C$6:$L$47,10,FALSE))</f>
        <v/>
      </c>
      <c r="AY74" s="135" t="str">
        <f>IF(AY73="","",VLOOKUP(AY73,シフト記号表!$C$6:$L$47,10,FALSE))</f>
        <v/>
      </c>
      <c r="AZ74" s="136" t="str">
        <f>IF(AZ73="","",VLOOKUP(AZ73,シフト記号表!$C$6:$L$47,10,FALSE))</f>
        <v/>
      </c>
      <c r="BA74" s="136" t="str">
        <f>IF(BA73="","",VLOOKUP(BA73,シフト記号表!$C$6:$L$47,10,FALSE))</f>
        <v/>
      </c>
      <c r="BB74" s="1450">
        <f>IF($BE$3="４週",SUM(W74:AX74),IF($BE$3="暦月",SUM(W74:BA74),""))</f>
        <v>0</v>
      </c>
      <c r="BC74" s="1451"/>
      <c r="BD74" s="1452">
        <f>IF($BE$3="４週",BB74/4,IF($BE$3="暦月",(BB74/($BE$8/7)),""))</f>
        <v>0</v>
      </c>
      <c r="BE74" s="1451"/>
      <c r="BF74" s="1447"/>
      <c r="BG74" s="1448"/>
      <c r="BH74" s="1448"/>
      <c r="BI74" s="1448"/>
      <c r="BJ74" s="1449"/>
    </row>
    <row r="75" spans="2:62" ht="20.25" customHeight="1" x14ac:dyDescent="0.4">
      <c r="B75" s="1462">
        <f>B73+1</f>
        <v>30</v>
      </c>
      <c r="C75" s="1318"/>
      <c r="D75" s="1319"/>
      <c r="E75" s="130"/>
      <c r="F75" s="131"/>
      <c r="G75" s="130"/>
      <c r="H75" s="131"/>
      <c r="I75" s="1377"/>
      <c r="J75" s="1378"/>
      <c r="K75" s="1381"/>
      <c r="L75" s="1382"/>
      <c r="M75" s="1382"/>
      <c r="N75" s="1319"/>
      <c r="O75" s="1420"/>
      <c r="P75" s="1421"/>
      <c r="Q75" s="1421"/>
      <c r="R75" s="1421"/>
      <c r="S75" s="1422"/>
      <c r="T75" s="147" t="s">
        <v>18</v>
      </c>
      <c r="V75" s="98"/>
      <c r="W75" s="85"/>
      <c r="X75" s="86"/>
      <c r="Y75" s="86"/>
      <c r="Z75" s="86"/>
      <c r="AA75" s="86"/>
      <c r="AB75" s="86"/>
      <c r="AC75" s="87"/>
      <c r="AD75" s="85"/>
      <c r="AE75" s="86"/>
      <c r="AF75" s="86"/>
      <c r="AG75" s="86"/>
      <c r="AH75" s="86"/>
      <c r="AI75" s="86"/>
      <c r="AJ75" s="87"/>
      <c r="AK75" s="85"/>
      <c r="AL75" s="86"/>
      <c r="AM75" s="86"/>
      <c r="AN75" s="86"/>
      <c r="AO75" s="86"/>
      <c r="AP75" s="86"/>
      <c r="AQ75" s="87"/>
      <c r="AR75" s="85"/>
      <c r="AS75" s="86"/>
      <c r="AT75" s="86"/>
      <c r="AU75" s="86"/>
      <c r="AV75" s="86"/>
      <c r="AW75" s="86"/>
      <c r="AX75" s="87"/>
      <c r="AY75" s="85"/>
      <c r="AZ75" s="86"/>
      <c r="BA75" s="88"/>
      <c r="BB75" s="1373"/>
      <c r="BC75" s="1374"/>
      <c r="BD75" s="1375"/>
      <c r="BE75" s="1376"/>
      <c r="BF75" s="1385"/>
      <c r="BG75" s="1386"/>
      <c r="BH75" s="1386"/>
      <c r="BI75" s="1386"/>
      <c r="BJ75" s="1387"/>
    </row>
    <row r="76" spans="2:62" ht="20.25" customHeight="1" x14ac:dyDescent="0.4">
      <c r="B76" s="1463"/>
      <c r="C76" s="1453"/>
      <c r="D76" s="1454"/>
      <c r="E76" s="158"/>
      <c r="F76" s="159">
        <f>C75</f>
        <v>0</v>
      </c>
      <c r="G76" s="158"/>
      <c r="H76" s="159">
        <f>I75</f>
        <v>0</v>
      </c>
      <c r="I76" s="1455"/>
      <c r="J76" s="1456"/>
      <c r="K76" s="1457"/>
      <c r="L76" s="1458"/>
      <c r="M76" s="1458"/>
      <c r="N76" s="1454"/>
      <c r="O76" s="1420"/>
      <c r="P76" s="1421"/>
      <c r="Q76" s="1421"/>
      <c r="R76" s="1421"/>
      <c r="S76" s="1422"/>
      <c r="T76" s="148" t="s">
        <v>210</v>
      </c>
      <c r="U76" s="99"/>
      <c r="V76" s="149"/>
      <c r="W76" s="135" t="str">
        <f>IF(W75="","",VLOOKUP(W75,シフト記号表!$C$6:$L$47,10,FALSE))</f>
        <v/>
      </c>
      <c r="X76" s="136" t="str">
        <f>IF(X75="","",VLOOKUP(X75,シフト記号表!$C$6:$L$47,10,FALSE))</f>
        <v/>
      </c>
      <c r="Y76" s="136" t="str">
        <f>IF(Y75="","",VLOOKUP(Y75,シフト記号表!$C$6:$L$47,10,FALSE))</f>
        <v/>
      </c>
      <c r="Z76" s="136" t="str">
        <f>IF(Z75="","",VLOOKUP(Z75,シフト記号表!$C$6:$L$47,10,FALSE))</f>
        <v/>
      </c>
      <c r="AA76" s="136" t="str">
        <f>IF(AA75="","",VLOOKUP(AA75,シフト記号表!$C$6:$L$47,10,FALSE))</f>
        <v/>
      </c>
      <c r="AB76" s="136" t="str">
        <f>IF(AB75="","",VLOOKUP(AB75,シフト記号表!$C$6:$L$47,10,FALSE))</f>
        <v/>
      </c>
      <c r="AC76" s="137" t="str">
        <f>IF(AC75="","",VLOOKUP(AC75,シフト記号表!$C$6:$L$47,10,FALSE))</f>
        <v/>
      </c>
      <c r="AD76" s="135" t="str">
        <f>IF(AD75="","",VLOOKUP(AD75,シフト記号表!$C$6:$L$47,10,FALSE))</f>
        <v/>
      </c>
      <c r="AE76" s="136" t="str">
        <f>IF(AE75="","",VLOOKUP(AE75,シフト記号表!$C$6:$L$47,10,FALSE))</f>
        <v/>
      </c>
      <c r="AF76" s="136" t="str">
        <f>IF(AF75="","",VLOOKUP(AF75,シフト記号表!$C$6:$L$47,10,FALSE))</f>
        <v/>
      </c>
      <c r="AG76" s="136" t="str">
        <f>IF(AG75="","",VLOOKUP(AG75,シフト記号表!$C$6:$L$47,10,FALSE))</f>
        <v/>
      </c>
      <c r="AH76" s="136" t="str">
        <f>IF(AH75="","",VLOOKUP(AH75,シフト記号表!$C$6:$L$47,10,FALSE))</f>
        <v/>
      </c>
      <c r="AI76" s="136" t="str">
        <f>IF(AI75="","",VLOOKUP(AI75,シフト記号表!$C$6:$L$47,10,FALSE))</f>
        <v/>
      </c>
      <c r="AJ76" s="137" t="str">
        <f>IF(AJ75="","",VLOOKUP(AJ75,シフト記号表!$C$6:$L$47,10,FALSE))</f>
        <v/>
      </c>
      <c r="AK76" s="135" t="str">
        <f>IF(AK75="","",VLOOKUP(AK75,シフト記号表!$C$6:$L$47,10,FALSE))</f>
        <v/>
      </c>
      <c r="AL76" s="136" t="str">
        <f>IF(AL75="","",VLOOKUP(AL75,シフト記号表!$C$6:$L$47,10,FALSE))</f>
        <v/>
      </c>
      <c r="AM76" s="136" t="str">
        <f>IF(AM75="","",VLOOKUP(AM75,シフト記号表!$C$6:$L$47,10,FALSE))</f>
        <v/>
      </c>
      <c r="AN76" s="136" t="str">
        <f>IF(AN75="","",VLOOKUP(AN75,シフト記号表!$C$6:$L$47,10,FALSE))</f>
        <v/>
      </c>
      <c r="AO76" s="136" t="str">
        <f>IF(AO75="","",VLOOKUP(AO75,シフト記号表!$C$6:$L$47,10,FALSE))</f>
        <v/>
      </c>
      <c r="AP76" s="136" t="str">
        <f>IF(AP75="","",VLOOKUP(AP75,シフト記号表!$C$6:$L$47,10,FALSE))</f>
        <v/>
      </c>
      <c r="AQ76" s="137" t="str">
        <f>IF(AQ75="","",VLOOKUP(AQ75,シフト記号表!$C$6:$L$47,10,FALSE))</f>
        <v/>
      </c>
      <c r="AR76" s="135" t="str">
        <f>IF(AR75="","",VLOOKUP(AR75,シフト記号表!$C$6:$L$47,10,FALSE))</f>
        <v/>
      </c>
      <c r="AS76" s="136" t="str">
        <f>IF(AS75="","",VLOOKUP(AS75,シフト記号表!$C$6:$L$47,10,FALSE))</f>
        <v/>
      </c>
      <c r="AT76" s="136" t="str">
        <f>IF(AT75="","",VLOOKUP(AT75,シフト記号表!$C$6:$L$47,10,FALSE))</f>
        <v/>
      </c>
      <c r="AU76" s="136" t="str">
        <f>IF(AU75="","",VLOOKUP(AU75,シフト記号表!$C$6:$L$47,10,FALSE))</f>
        <v/>
      </c>
      <c r="AV76" s="136" t="str">
        <f>IF(AV75="","",VLOOKUP(AV75,シフト記号表!$C$6:$L$47,10,FALSE))</f>
        <v/>
      </c>
      <c r="AW76" s="136" t="str">
        <f>IF(AW75="","",VLOOKUP(AW75,シフト記号表!$C$6:$L$47,10,FALSE))</f>
        <v/>
      </c>
      <c r="AX76" s="137" t="str">
        <f>IF(AX75="","",VLOOKUP(AX75,シフト記号表!$C$6:$L$47,10,FALSE))</f>
        <v/>
      </c>
      <c r="AY76" s="135" t="str">
        <f>IF(AY75="","",VLOOKUP(AY75,シフト記号表!$C$6:$L$47,10,FALSE))</f>
        <v/>
      </c>
      <c r="AZ76" s="136" t="str">
        <f>IF(AZ75="","",VLOOKUP(AZ75,シフト記号表!$C$6:$L$47,10,FALSE))</f>
        <v/>
      </c>
      <c r="BA76" s="136" t="str">
        <f>IF(BA75="","",VLOOKUP(BA75,シフト記号表!$C$6:$L$47,10,FALSE))</f>
        <v/>
      </c>
      <c r="BB76" s="1450">
        <f>IF($BE$3="４週",SUM(W76:AX76),IF($BE$3="暦月",SUM(W76:BA76),""))</f>
        <v>0</v>
      </c>
      <c r="BC76" s="1451"/>
      <c r="BD76" s="1452">
        <f>IF($BE$3="４週",BB76/4,IF($BE$3="暦月",(BB76/($BE$8/7)),""))</f>
        <v>0</v>
      </c>
      <c r="BE76" s="1451"/>
      <c r="BF76" s="1447"/>
      <c r="BG76" s="1448"/>
      <c r="BH76" s="1448"/>
      <c r="BI76" s="1448"/>
      <c r="BJ76" s="1449"/>
    </row>
    <row r="77" spans="2:62" ht="20.25" customHeight="1" x14ac:dyDescent="0.4">
      <c r="B77" s="1462">
        <f>B75+1</f>
        <v>31</v>
      </c>
      <c r="C77" s="1318"/>
      <c r="D77" s="1319"/>
      <c r="E77" s="130"/>
      <c r="F77" s="131"/>
      <c r="G77" s="130"/>
      <c r="H77" s="131"/>
      <c r="I77" s="1377"/>
      <c r="J77" s="1378"/>
      <c r="K77" s="1381"/>
      <c r="L77" s="1382"/>
      <c r="M77" s="1382"/>
      <c r="N77" s="1319"/>
      <c r="O77" s="1420"/>
      <c r="P77" s="1421"/>
      <c r="Q77" s="1421"/>
      <c r="R77" s="1421"/>
      <c r="S77" s="1422"/>
      <c r="T77" s="147" t="s">
        <v>18</v>
      </c>
      <c r="V77" s="98"/>
      <c r="W77" s="85"/>
      <c r="X77" s="86"/>
      <c r="Y77" s="86"/>
      <c r="Z77" s="86"/>
      <c r="AA77" s="86"/>
      <c r="AB77" s="86"/>
      <c r="AC77" s="87"/>
      <c r="AD77" s="85"/>
      <c r="AE77" s="86"/>
      <c r="AF77" s="86"/>
      <c r="AG77" s="86"/>
      <c r="AH77" s="86"/>
      <c r="AI77" s="86"/>
      <c r="AJ77" s="87"/>
      <c r="AK77" s="85"/>
      <c r="AL77" s="86"/>
      <c r="AM77" s="86"/>
      <c r="AN77" s="86"/>
      <c r="AO77" s="86"/>
      <c r="AP77" s="86"/>
      <c r="AQ77" s="87"/>
      <c r="AR77" s="85"/>
      <c r="AS77" s="86"/>
      <c r="AT77" s="86"/>
      <c r="AU77" s="86"/>
      <c r="AV77" s="86"/>
      <c r="AW77" s="86"/>
      <c r="AX77" s="87"/>
      <c r="AY77" s="85"/>
      <c r="AZ77" s="86"/>
      <c r="BA77" s="88"/>
      <c r="BB77" s="1373"/>
      <c r="BC77" s="1374"/>
      <c r="BD77" s="1375"/>
      <c r="BE77" s="1376"/>
      <c r="BF77" s="1385"/>
      <c r="BG77" s="1386"/>
      <c r="BH77" s="1386"/>
      <c r="BI77" s="1386"/>
      <c r="BJ77" s="1387"/>
    </row>
    <row r="78" spans="2:62" ht="20.25" customHeight="1" x14ac:dyDescent="0.4">
      <c r="B78" s="1463"/>
      <c r="C78" s="1453"/>
      <c r="D78" s="1454"/>
      <c r="E78" s="158"/>
      <c r="F78" s="159">
        <f>C77</f>
        <v>0</v>
      </c>
      <c r="G78" s="158"/>
      <c r="H78" s="159">
        <f>I77</f>
        <v>0</v>
      </c>
      <c r="I78" s="1455"/>
      <c r="J78" s="1456"/>
      <c r="K78" s="1457"/>
      <c r="L78" s="1458"/>
      <c r="M78" s="1458"/>
      <c r="N78" s="1454"/>
      <c r="O78" s="1420"/>
      <c r="P78" s="1421"/>
      <c r="Q78" s="1421"/>
      <c r="R78" s="1421"/>
      <c r="S78" s="1422"/>
      <c r="T78" s="148" t="s">
        <v>210</v>
      </c>
      <c r="U78" s="99"/>
      <c r="V78" s="149"/>
      <c r="W78" s="135" t="str">
        <f>IF(W77="","",VLOOKUP(W77,シフト記号表!$C$6:$L$47,10,FALSE))</f>
        <v/>
      </c>
      <c r="X78" s="136" t="str">
        <f>IF(X77="","",VLOOKUP(X77,シフト記号表!$C$6:$L$47,10,FALSE))</f>
        <v/>
      </c>
      <c r="Y78" s="136" t="str">
        <f>IF(Y77="","",VLOOKUP(Y77,シフト記号表!$C$6:$L$47,10,FALSE))</f>
        <v/>
      </c>
      <c r="Z78" s="136" t="str">
        <f>IF(Z77="","",VLOOKUP(Z77,シフト記号表!$C$6:$L$47,10,FALSE))</f>
        <v/>
      </c>
      <c r="AA78" s="136" t="str">
        <f>IF(AA77="","",VLOOKUP(AA77,シフト記号表!$C$6:$L$47,10,FALSE))</f>
        <v/>
      </c>
      <c r="AB78" s="136" t="str">
        <f>IF(AB77="","",VLOOKUP(AB77,シフト記号表!$C$6:$L$47,10,FALSE))</f>
        <v/>
      </c>
      <c r="AC78" s="137" t="str">
        <f>IF(AC77="","",VLOOKUP(AC77,シフト記号表!$C$6:$L$47,10,FALSE))</f>
        <v/>
      </c>
      <c r="AD78" s="135" t="str">
        <f>IF(AD77="","",VLOOKUP(AD77,シフト記号表!$C$6:$L$47,10,FALSE))</f>
        <v/>
      </c>
      <c r="AE78" s="136" t="str">
        <f>IF(AE77="","",VLOOKUP(AE77,シフト記号表!$C$6:$L$47,10,FALSE))</f>
        <v/>
      </c>
      <c r="AF78" s="136" t="str">
        <f>IF(AF77="","",VLOOKUP(AF77,シフト記号表!$C$6:$L$47,10,FALSE))</f>
        <v/>
      </c>
      <c r="AG78" s="136" t="str">
        <f>IF(AG77="","",VLOOKUP(AG77,シフト記号表!$C$6:$L$47,10,FALSE))</f>
        <v/>
      </c>
      <c r="AH78" s="136" t="str">
        <f>IF(AH77="","",VLOOKUP(AH77,シフト記号表!$C$6:$L$47,10,FALSE))</f>
        <v/>
      </c>
      <c r="AI78" s="136" t="str">
        <f>IF(AI77="","",VLOOKUP(AI77,シフト記号表!$C$6:$L$47,10,FALSE))</f>
        <v/>
      </c>
      <c r="AJ78" s="137" t="str">
        <f>IF(AJ77="","",VLOOKUP(AJ77,シフト記号表!$C$6:$L$47,10,FALSE))</f>
        <v/>
      </c>
      <c r="AK78" s="135" t="str">
        <f>IF(AK77="","",VLOOKUP(AK77,シフト記号表!$C$6:$L$47,10,FALSE))</f>
        <v/>
      </c>
      <c r="AL78" s="136" t="str">
        <f>IF(AL77="","",VLOOKUP(AL77,シフト記号表!$C$6:$L$47,10,FALSE))</f>
        <v/>
      </c>
      <c r="AM78" s="136" t="str">
        <f>IF(AM77="","",VLOOKUP(AM77,シフト記号表!$C$6:$L$47,10,FALSE))</f>
        <v/>
      </c>
      <c r="AN78" s="136" t="str">
        <f>IF(AN77="","",VLOOKUP(AN77,シフト記号表!$C$6:$L$47,10,FALSE))</f>
        <v/>
      </c>
      <c r="AO78" s="136" t="str">
        <f>IF(AO77="","",VLOOKUP(AO77,シフト記号表!$C$6:$L$47,10,FALSE))</f>
        <v/>
      </c>
      <c r="AP78" s="136" t="str">
        <f>IF(AP77="","",VLOOKUP(AP77,シフト記号表!$C$6:$L$47,10,FALSE))</f>
        <v/>
      </c>
      <c r="AQ78" s="137" t="str">
        <f>IF(AQ77="","",VLOOKUP(AQ77,シフト記号表!$C$6:$L$47,10,FALSE))</f>
        <v/>
      </c>
      <c r="AR78" s="135" t="str">
        <f>IF(AR77="","",VLOOKUP(AR77,シフト記号表!$C$6:$L$47,10,FALSE))</f>
        <v/>
      </c>
      <c r="AS78" s="136" t="str">
        <f>IF(AS77="","",VLOOKUP(AS77,シフト記号表!$C$6:$L$47,10,FALSE))</f>
        <v/>
      </c>
      <c r="AT78" s="136" t="str">
        <f>IF(AT77="","",VLOOKUP(AT77,シフト記号表!$C$6:$L$47,10,FALSE))</f>
        <v/>
      </c>
      <c r="AU78" s="136" t="str">
        <f>IF(AU77="","",VLOOKUP(AU77,シフト記号表!$C$6:$L$47,10,FALSE))</f>
        <v/>
      </c>
      <c r="AV78" s="136" t="str">
        <f>IF(AV77="","",VLOOKUP(AV77,シフト記号表!$C$6:$L$47,10,FALSE))</f>
        <v/>
      </c>
      <c r="AW78" s="136" t="str">
        <f>IF(AW77="","",VLOOKUP(AW77,シフト記号表!$C$6:$L$47,10,FALSE))</f>
        <v/>
      </c>
      <c r="AX78" s="137" t="str">
        <f>IF(AX77="","",VLOOKUP(AX77,シフト記号表!$C$6:$L$47,10,FALSE))</f>
        <v/>
      </c>
      <c r="AY78" s="135" t="str">
        <f>IF(AY77="","",VLOOKUP(AY77,シフト記号表!$C$6:$L$47,10,FALSE))</f>
        <v/>
      </c>
      <c r="AZ78" s="136" t="str">
        <f>IF(AZ77="","",VLOOKUP(AZ77,シフト記号表!$C$6:$L$47,10,FALSE))</f>
        <v/>
      </c>
      <c r="BA78" s="136" t="str">
        <f>IF(BA77="","",VLOOKUP(BA77,シフト記号表!$C$6:$L$47,10,FALSE))</f>
        <v/>
      </c>
      <c r="BB78" s="1450">
        <f>IF($BE$3="４週",SUM(W78:AX78),IF($BE$3="暦月",SUM(W78:BA78),""))</f>
        <v>0</v>
      </c>
      <c r="BC78" s="1451"/>
      <c r="BD78" s="1452">
        <f>IF($BE$3="４週",BB78/4,IF($BE$3="暦月",(BB78/($BE$8/7)),""))</f>
        <v>0</v>
      </c>
      <c r="BE78" s="1451"/>
      <c r="BF78" s="1447"/>
      <c r="BG78" s="1448"/>
      <c r="BH78" s="1448"/>
      <c r="BI78" s="1448"/>
      <c r="BJ78" s="1449"/>
    </row>
    <row r="79" spans="2:62" ht="20.25" customHeight="1" x14ac:dyDescent="0.4">
      <c r="B79" s="1462">
        <f>B77+1</f>
        <v>32</v>
      </c>
      <c r="C79" s="1318"/>
      <c r="D79" s="1319"/>
      <c r="E79" s="130"/>
      <c r="F79" s="131"/>
      <c r="G79" s="130"/>
      <c r="H79" s="131"/>
      <c r="I79" s="1377"/>
      <c r="J79" s="1378"/>
      <c r="K79" s="1381"/>
      <c r="L79" s="1382"/>
      <c r="M79" s="1382"/>
      <c r="N79" s="1319"/>
      <c r="O79" s="1420"/>
      <c r="P79" s="1421"/>
      <c r="Q79" s="1421"/>
      <c r="R79" s="1421"/>
      <c r="S79" s="1422"/>
      <c r="T79" s="147" t="s">
        <v>18</v>
      </c>
      <c r="V79" s="98"/>
      <c r="W79" s="85"/>
      <c r="X79" s="86"/>
      <c r="Y79" s="86"/>
      <c r="Z79" s="86"/>
      <c r="AA79" s="86"/>
      <c r="AB79" s="86"/>
      <c r="AC79" s="87"/>
      <c r="AD79" s="85"/>
      <c r="AE79" s="86"/>
      <c r="AF79" s="86"/>
      <c r="AG79" s="86"/>
      <c r="AH79" s="86"/>
      <c r="AI79" s="86"/>
      <c r="AJ79" s="87"/>
      <c r="AK79" s="85"/>
      <c r="AL79" s="86"/>
      <c r="AM79" s="86"/>
      <c r="AN79" s="86"/>
      <c r="AO79" s="86"/>
      <c r="AP79" s="86"/>
      <c r="AQ79" s="87"/>
      <c r="AR79" s="85"/>
      <c r="AS79" s="86"/>
      <c r="AT79" s="86"/>
      <c r="AU79" s="86"/>
      <c r="AV79" s="86"/>
      <c r="AW79" s="86"/>
      <c r="AX79" s="87"/>
      <c r="AY79" s="85"/>
      <c r="AZ79" s="86"/>
      <c r="BA79" s="88"/>
      <c r="BB79" s="1373"/>
      <c r="BC79" s="1374"/>
      <c r="BD79" s="1375"/>
      <c r="BE79" s="1376"/>
      <c r="BF79" s="1385"/>
      <c r="BG79" s="1386"/>
      <c r="BH79" s="1386"/>
      <c r="BI79" s="1386"/>
      <c r="BJ79" s="1387"/>
    </row>
    <row r="80" spans="2:62" ht="20.25" customHeight="1" x14ac:dyDescent="0.4">
      <c r="B80" s="1463"/>
      <c r="C80" s="1453"/>
      <c r="D80" s="1454"/>
      <c r="E80" s="158"/>
      <c r="F80" s="159">
        <f>C79</f>
        <v>0</v>
      </c>
      <c r="G80" s="158"/>
      <c r="H80" s="159">
        <f>I79</f>
        <v>0</v>
      </c>
      <c r="I80" s="1455"/>
      <c r="J80" s="1456"/>
      <c r="K80" s="1457"/>
      <c r="L80" s="1458"/>
      <c r="M80" s="1458"/>
      <c r="N80" s="1454"/>
      <c r="O80" s="1420"/>
      <c r="P80" s="1421"/>
      <c r="Q80" s="1421"/>
      <c r="R80" s="1421"/>
      <c r="S80" s="1422"/>
      <c r="T80" s="148" t="s">
        <v>210</v>
      </c>
      <c r="U80" s="99"/>
      <c r="V80" s="149"/>
      <c r="W80" s="135" t="str">
        <f>IF(W79="","",VLOOKUP(W79,シフト記号表!$C$6:$L$47,10,FALSE))</f>
        <v/>
      </c>
      <c r="X80" s="136" t="str">
        <f>IF(X79="","",VLOOKUP(X79,シフト記号表!$C$6:$L$47,10,FALSE))</f>
        <v/>
      </c>
      <c r="Y80" s="136" t="str">
        <f>IF(Y79="","",VLOOKUP(Y79,シフト記号表!$C$6:$L$47,10,FALSE))</f>
        <v/>
      </c>
      <c r="Z80" s="136" t="str">
        <f>IF(Z79="","",VLOOKUP(Z79,シフト記号表!$C$6:$L$47,10,FALSE))</f>
        <v/>
      </c>
      <c r="AA80" s="136" t="str">
        <f>IF(AA79="","",VLOOKUP(AA79,シフト記号表!$C$6:$L$47,10,FALSE))</f>
        <v/>
      </c>
      <c r="AB80" s="136" t="str">
        <f>IF(AB79="","",VLOOKUP(AB79,シフト記号表!$C$6:$L$47,10,FALSE))</f>
        <v/>
      </c>
      <c r="AC80" s="137" t="str">
        <f>IF(AC79="","",VLOOKUP(AC79,シフト記号表!$C$6:$L$47,10,FALSE))</f>
        <v/>
      </c>
      <c r="AD80" s="135" t="str">
        <f>IF(AD79="","",VLOOKUP(AD79,シフト記号表!$C$6:$L$47,10,FALSE))</f>
        <v/>
      </c>
      <c r="AE80" s="136" t="str">
        <f>IF(AE79="","",VLOOKUP(AE79,シフト記号表!$C$6:$L$47,10,FALSE))</f>
        <v/>
      </c>
      <c r="AF80" s="136" t="str">
        <f>IF(AF79="","",VLOOKUP(AF79,シフト記号表!$C$6:$L$47,10,FALSE))</f>
        <v/>
      </c>
      <c r="AG80" s="136" t="str">
        <f>IF(AG79="","",VLOOKUP(AG79,シフト記号表!$C$6:$L$47,10,FALSE))</f>
        <v/>
      </c>
      <c r="AH80" s="136" t="str">
        <f>IF(AH79="","",VLOOKUP(AH79,シフト記号表!$C$6:$L$47,10,FALSE))</f>
        <v/>
      </c>
      <c r="AI80" s="136" t="str">
        <f>IF(AI79="","",VLOOKUP(AI79,シフト記号表!$C$6:$L$47,10,FALSE))</f>
        <v/>
      </c>
      <c r="AJ80" s="137" t="str">
        <f>IF(AJ79="","",VLOOKUP(AJ79,シフト記号表!$C$6:$L$47,10,FALSE))</f>
        <v/>
      </c>
      <c r="AK80" s="135" t="str">
        <f>IF(AK79="","",VLOOKUP(AK79,シフト記号表!$C$6:$L$47,10,FALSE))</f>
        <v/>
      </c>
      <c r="AL80" s="136" t="str">
        <f>IF(AL79="","",VLOOKUP(AL79,シフト記号表!$C$6:$L$47,10,FALSE))</f>
        <v/>
      </c>
      <c r="AM80" s="136" t="str">
        <f>IF(AM79="","",VLOOKUP(AM79,シフト記号表!$C$6:$L$47,10,FALSE))</f>
        <v/>
      </c>
      <c r="AN80" s="136" t="str">
        <f>IF(AN79="","",VLOOKUP(AN79,シフト記号表!$C$6:$L$47,10,FALSE))</f>
        <v/>
      </c>
      <c r="AO80" s="136" t="str">
        <f>IF(AO79="","",VLOOKUP(AO79,シフト記号表!$C$6:$L$47,10,FALSE))</f>
        <v/>
      </c>
      <c r="AP80" s="136" t="str">
        <f>IF(AP79="","",VLOOKUP(AP79,シフト記号表!$C$6:$L$47,10,FALSE))</f>
        <v/>
      </c>
      <c r="AQ80" s="137" t="str">
        <f>IF(AQ79="","",VLOOKUP(AQ79,シフト記号表!$C$6:$L$47,10,FALSE))</f>
        <v/>
      </c>
      <c r="AR80" s="135" t="str">
        <f>IF(AR79="","",VLOOKUP(AR79,シフト記号表!$C$6:$L$47,10,FALSE))</f>
        <v/>
      </c>
      <c r="AS80" s="136" t="str">
        <f>IF(AS79="","",VLOOKUP(AS79,シフト記号表!$C$6:$L$47,10,FALSE))</f>
        <v/>
      </c>
      <c r="AT80" s="136" t="str">
        <f>IF(AT79="","",VLOOKUP(AT79,シフト記号表!$C$6:$L$47,10,FALSE))</f>
        <v/>
      </c>
      <c r="AU80" s="136" t="str">
        <f>IF(AU79="","",VLOOKUP(AU79,シフト記号表!$C$6:$L$47,10,FALSE))</f>
        <v/>
      </c>
      <c r="AV80" s="136" t="str">
        <f>IF(AV79="","",VLOOKUP(AV79,シフト記号表!$C$6:$L$47,10,FALSE))</f>
        <v/>
      </c>
      <c r="AW80" s="136" t="str">
        <f>IF(AW79="","",VLOOKUP(AW79,シフト記号表!$C$6:$L$47,10,FALSE))</f>
        <v/>
      </c>
      <c r="AX80" s="137" t="str">
        <f>IF(AX79="","",VLOOKUP(AX79,シフト記号表!$C$6:$L$47,10,FALSE))</f>
        <v/>
      </c>
      <c r="AY80" s="135" t="str">
        <f>IF(AY79="","",VLOOKUP(AY79,シフト記号表!$C$6:$L$47,10,FALSE))</f>
        <v/>
      </c>
      <c r="AZ80" s="136" t="str">
        <f>IF(AZ79="","",VLOOKUP(AZ79,シフト記号表!$C$6:$L$47,10,FALSE))</f>
        <v/>
      </c>
      <c r="BA80" s="136" t="str">
        <f>IF(BA79="","",VLOOKUP(BA79,シフト記号表!$C$6:$L$47,10,FALSE))</f>
        <v/>
      </c>
      <c r="BB80" s="1450">
        <f>IF($BE$3="４週",SUM(W80:AX80),IF($BE$3="暦月",SUM(W80:BA80),""))</f>
        <v>0</v>
      </c>
      <c r="BC80" s="1451"/>
      <c r="BD80" s="1452">
        <f>IF($BE$3="４週",BB80/4,IF($BE$3="暦月",(BB80/($BE$8/7)),""))</f>
        <v>0</v>
      </c>
      <c r="BE80" s="1451"/>
      <c r="BF80" s="1447"/>
      <c r="BG80" s="1448"/>
      <c r="BH80" s="1448"/>
      <c r="BI80" s="1448"/>
      <c r="BJ80" s="1449"/>
    </row>
    <row r="81" spans="2:62" ht="20.25" customHeight="1" x14ac:dyDescent="0.4">
      <c r="B81" s="1462">
        <f>B79+1</f>
        <v>33</v>
      </c>
      <c r="C81" s="1318"/>
      <c r="D81" s="1319"/>
      <c r="E81" s="130"/>
      <c r="F81" s="131"/>
      <c r="G81" s="130"/>
      <c r="H81" s="131"/>
      <c r="I81" s="1377"/>
      <c r="J81" s="1378"/>
      <c r="K81" s="1381"/>
      <c r="L81" s="1382"/>
      <c r="M81" s="1382"/>
      <c r="N81" s="1319"/>
      <c r="O81" s="1420"/>
      <c r="P81" s="1421"/>
      <c r="Q81" s="1421"/>
      <c r="R81" s="1421"/>
      <c r="S81" s="1422"/>
      <c r="T81" s="147" t="s">
        <v>18</v>
      </c>
      <c r="V81" s="98"/>
      <c r="W81" s="85"/>
      <c r="X81" s="86"/>
      <c r="Y81" s="86"/>
      <c r="Z81" s="86"/>
      <c r="AA81" s="86"/>
      <c r="AB81" s="86"/>
      <c r="AC81" s="87"/>
      <c r="AD81" s="85"/>
      <c r="AE81" s="86"/>
      <c r="AF81" s="86"/>
      <c r="AG81" s="86"/>
      <c r="AH81" s="86"/>
      <c r="AI81" s="86"/>
      <c r="AJ81" s="87"/>
      <c r="AK81" s="85"/>
      <c r="AL81" s="86"/>
      <c r="AM81" s="86"/>
      <c r="AN81" s="86"/>
      <c r="AO81" s="86"/>
      <c r="AP81" s="86"/>
      <c r="AQ81" s="87"/>
      <c r="AR81" s="85"/>
      <c r="AS81" s="86"/>
      <c r="AT81" s="86"/>
      <c r="AU81" s="86"/>
      <c r="AV81" s="86"/>
      <c r="AW81" s="86"/>
      <c r="AX81" s="87"/>
      <c r="AY81" s="85"/>
      <c r="AZ81" s="86"/>
      <c r="BA81" s="88"/>
      <c r="BB81" s="1373"/>
      <c r="BC81" s="1374"/>
      <c r="BD81" s="1375"/>
      <c r="BE81" s="1376"/>
      <c r="BF81" s="1385"/>
      <c r="BG81" s="1386"/>
      <c r="BH81" s="1386"/>
      <c r="BI81" s="1386"/>
      <c r="BJ81" s="1387"/>
    </row>
    <row r="82" spans="2:62" ht="20.25" customHeight="1" x14ac:dyDescent="0.4">
      <c r="B82" s="1463"/>
      <c r="C82" s="1453"/>
      <c r="D82" s="1454"/>
      <c r="E82" s="158"/>
      <c r="F82" s="159">
        <f>C81</f>
        <v>0</v>
      </c>
      <c r="G82" s="158"/>
      <c r="H82" s="159">
        <f>I81</f>
        <v>0</v>
      </c>
      <c r="I82" s="1455"/>
      <c r="J82" s="1456"/>
      <c r="K82" s="1457"/>
      <c r="L82" s="1458"/>
      <c r="M82" s="1458"/>
      <c r="N82" s="1454"/>
      <c r="O82" s="1420"/>
      <c r="P82" s="1421"/>
      <c r="Q82" s="1421"/>
      <c r="R82" s="1421"/>
      <c r="S82" s="1422"/>
      <c r="T82" s="148" t="s">
        <v>210</v>
      </c>
      <c r="U82" s="99"/>
      <c r="V82" s="149"/>
      <c r="W82" s="135" t="str">
        <f>IF(W81="","",VLOOKUP(W81,シフト記号表!$C$6:$L$47,10,FALSE))</f>
        <v/>
      </c>
      <c r="X82" s="136" t="str">
        <f>IF(X81="","",VLOOKUP(X81,シフト記号表!$C$6:$L$47,10,FALSE))</f>
        <v/>
      </c>
      <c r="Y82" s="136" t="str">
        <f>IF(Y81="","",VLOOKUP(Y81,シフト記号表!$C$6:$L$47,10,FALSE))</f>
        <v/>
      </c>
      <c r="Z82" s="136" t="str">
        <f>IF(Z81="","",VLOOKUP(Z81,シフト記号表!$C$6:$L$47,10,FALSE))</f>
        <v/>
      </c>
      <c r="AA82" s="136" t="str">
        <f>IF(AA81="","",VLOOKUP(AA81,シフト記号表!$C$6:$L$47,10,FALSE))</f>
        <v/>
      </c>
      <c r="AB82" s="136" t="str">
        <f>IF(AB81="","",VLOOKUP(AB81,シフト記号表!$C$6:$L$47,10,FALSE))</f>
        <v/>
      </c>
      <c r="AC82" s="137" t="str">
        <f>IF(AC81="","",VLOOKUP(AC81,シフト記号表!$C$6:$L$47,10,FALSE))</f>
        <v/>
      </c>
      <c r="AD82" s="135" t="str">
        <f>IF(AD81="","",VLOOKUP(AD81,シフト記号表!$C$6:$L$47,10,FALSE))</f>
        <v/>
      </c>
      <c r="AE82" s="136" t="str">
        <f>IF(AE81="","",VLOOKUP(AE81,シフト記号表!$C$6:$L$47,10,FALSE))</f>
        <v/>
      </c>
      <c r="AF82" s="136" t="str">
        <f>IF(AF81="","",VLOOKUP(AF81,シフト記号表!$C$6:$L$47,10,FALSE))</f>
        <v/>
      </c>
      <c r="AG82" s="136" t="str">
        <f>IF(AG81="","",VLOOKUP(AG81,シフト記号表!$C$6:$L$47,10,FALSE))</f>
        <v/>
      </c>
      <c r="AH82" s="136" t="str">
        <f>IF(AH81="","",VLOOKUP(AH81,シフト記号表!$C$6:$L$47,10,FALSE))</f>
        <v/>
      </c>
      <c r="AI82" s="136" t="str">
        <f>IF(AI81="","",VLOOKUP(AI81,シフト記号表!$C$6:$L$47,10,FALSE))</f>
        <v/>
      </c>
      <c r="AJ82" s="137" t="str">
        <f>IF(AJ81="","",VLOOKUP(AJ81,シフト記号表!$C$6:$L$47,10,FALSE))</f>
        <v/>
      </c>
      <c r="AK82" s="135" t="str">
        <f>IF(AK81="","",VLOOKUP(AK81,シフト記号表!$C$6:$L$47,10,FALSE))</f>
        <v/>
      </c>
      <c r="AL82" s="136" t="str">
        <f>IF(AL81="","",VLOOKUP(AL81,シフト記号表!$C$6:$L$47,10,FALSE))</f>
        <v/>
      </c>
      <c r="AM82" s="136" t="str">
        <f>IF(AM81="","",VLOOKUP(AM81,シフト記号表!$C$6:$L$47,10,FALSE))</f>
        <v/>
      </c>
      <c r="AN82" s="136" t="str">
        <f>IF(AN81="","",VLOOKUP(AN81,シフト記号表!$C$6:$L$47,10,FALSE))</f>
        <v/>
      </c>
      <c r="AO82" s="136" t="str">
        <f>IF(AO81="","",VLOOKUP(AO81,シフト記号表!$C$6:$L$47,10,FALSE))</f>
        <v/>
      </c>
      <c r="AP82" s="136" t="str">
        <f>IF(AP81="","",VLOOKUP(AP81,シフト記号表!$C$6:$L$47,10,FALSE))</f>
        <v/>
      </c>
      <c r="AQ82" s="137" t="str">
        <f>IF(AQ81="","",VLOOKUP(AQ81,シフト記号表!$C$6:$L$47,10,FALSE))</f>
        <v/>
      </c>
      <c r="AR82" s="135" t="str">
        <f>IF(AR81="","",VLOOKUP(AR81,シフト記号表!$C$6:$L$47,10,FALSE))</f>
        <v/>
      </c>
      <c r="AS82" s="136" t="str">
        <f>IF(AS81="","",VLOOKUP(AS81,シフト記号表!$C$6:$L$47,10,FALSE))</f>
        <v/>
      </c>
      <c r="AT82" s="136" t="str">
        <f>IF(AT81="","",VLOOKUP(AT81,シフト記号表!$C$6:$L$47,10,FALSE))</f>
        <v/>
      </c>
      <c r="AU82" s="136" t="str">
        <f>IF(AU81="","",VLOOKUP(AU81,シフト記号表!$C$6:$L$47,10,FALSE))</f>
        <v/>
      </c>
      <c r="AV82" s="136" t="str">
        <f>IF(AV81="","",VLOOKUP(AV81,シフト記号表!$C$6:$L$47,10,FALSE))</f>
        <v/>
      </c>
      <c r="AW82" s="136" t="str">
        <f>IF(AW81="","",VLOOKUP(AW81,シフト記号表!$C$6:$L$47,10,FALSE))</f>
        <v/>
      </c>
      <c r="AX82" s="137" t="str">
        <f>IF(AX81="","",VLOOKUP(AX81,シフト記号表!$C$6:$L$47,10,FALSE))</f>
        <v/>
      </c>
      <c r="AY82" s="135" t="str">
        <f>IF(AY81="","",VLOOKUP(AY81,シフト記号表!$C$6:$L$47,10,FALSE))</f>
        <v/>
      </c>
      <c r="AZ82" s="136" t="str">
        <f>IF(AZ81="","",VLOOKUP(AZ81,シフト記号表!$C$6:$L$47,10,FALSE))</f>
        <v/>
      </c>
      <c r="BA82" s="136" t="str">
        <f>IF(BA81="","",VLOOKUP(BA81,シフト記号表!$C$6:$L$47,10,FALSE))</f>
        <v/>
      </c>
      <c r="BB82" s="1450">
        <f>IF($BE$3="４週",SUM(W82:AX82),IF($BE$3="暦月",SUM(W82:BA82),""))</f>
        <v>0</v>
      </c>
      <c r="BC82" s="1451"/>
      <c r="BD82" s="1452">
        <f>IF($BE$3="４週",BB82/4,IF($BE$3="暦月",(BB82/($BE$8/7)),""))</f>
        <v>0</v>
      </c>
      <c r="BE82" s="1451"/>
      <c r="BF82" s="1447"/>
      <c r="BG82" s="1448"/>
      <c r="BH82" s="1448"/>
      <c r="BI82" s="1448"/>
      <c r="BJ82" s="1449"/>
    </row>
    <row r="83" spans="2:62" ht="20.25" customHeight="1" x14ac:dyDescent="0.4">
      <c r="B83" s="1462">
        <f>B81+1</f>
        <v>34</v>
      </c>
      <c r="C83" s="1318"/>
      <c r="D83" s="1319"/>
      <c r="E83" s="130"/>
      <c r="F83" s="131"/>
      <c r="G83" s="130"/>
      <c r="H83" s="131"/>
      <c r="I83" s="1377"/>
      <c r="J83" s="1378"/>
      <c r="K83" s="1381"/>
      <c r="L83" s="1382"/>
      <c r="M83" s="1382"/>
      <c r="N83" s="1319"/>
      <c r="O83" s="1420"/>
      <c r="P83" s="1421"/>
      <c r="Q83" s="1421"/>
      <c r="R83" s="1421"/>
      <c r="S83" s="1422"/>
      <c r="T83" s="147" t="s">
        <v>18</v>
      </c>
      <c r="V83" s="98"/>
      <c r="W83" s="85"/>
      <c r="X83" s="86"/>
      <c r="Y83" s="86"/>
      <c r="Z83" s="86"/>
      <c r="AA83" s="86"/>
      <c r="AB83" s="86"/>
      <c r="AC83" s="87"/>
      <c r="AD83" s="85"/>
      <c r="AE83" s="86"/>
      <c r="AF83" s="86"/>
      <c r="AG83" s="86"/>
      <c r="AH83" s="86"/>
      <c r="AI83" s="86"/>
      <c r="AJ83" s="87"/>
      <c r="AK83" s="85"/>
      <c r="AL83" s="86"/>
      <c r="AM83" s="86"/>
      <c r="AN83" s="86"/>
      <c r="AO83" s="86"/>
      <c r="AP83" s="86"/>
      <c r="AQ83" s="87"/>
      <c r="AR83" s="85"/>
      <c r="AS83" s="86"/>
      <c r="AT83" s="86"/>
      <c r="AU83" s="86"/>
      <c r="AV83" s="86"/>
      <c r="AW83" s="86"/>
      <c r="AX83" s="87"/>
      <c r="AY83" s="85"/>
      <c r="AZ83" s="86"/>
      <c r="BA83" s="88"/>
      <c r="BB83" s="1373"/>
      <c r="BC83" s="1374"/>
      <c r="BD83" s="1375"/>
      <c r="BE83" s="1376"/>
      <c r="BF83" s="1385"/>
      <c r="BG83" s="1386"/>
      <c r="BH83" s="1386"/>
      <c r="BI83" s="1386"/>
      <c r="BJ83" s="1387"/>
    </row>
    <row r="84" spans="2:62" ht="20.25" customHeight="1" x14ac:dyDescent="0.4">
      <c r="B84" s="1463"/>
      <c r="C84" s="1453"/>
      <c r="D84" s="1454"/>
      <c r="E84" s="158"/>
      <c r="F84" s="159">
        <f>C83</f>
        <v>0</v>
      </c>
      <c r="G84" s="158"/>
      <c r="H84" s="159">
        <f>I83</f>
        <v>0</v>
      </c>
      <c r="I84" s="1455"/>
      <c r="J84" s="1456"/>
      <c r="K84" s="1457"/>
      <c r="L84" s="1458"/>
      <c r="M84" s="1458"/>
      <c r="N84" s="1454"/>
      <c r="O84" s="1420"/>
      <c r="P84" s="1421"/>
      <c r="Q84" s="1421"/>
      <c r="R84" s="1421"/>
      <c r="S84" s="1422"/>
      <c r="T84" s="148" t="s">
        <v>210</v>
      </c>
      <c r="U84" s="99"/>
      <c r="V84" s="149"/>
      <c r="W84" s="135" t="str">
        <f>IF(W83="","",VLOOKUP(W83,シフト記号表!$C$6:$L$47,10,FALSE))</f>
        <v/>
      </c>
      <c r="X84" s="136" t="str">
        <f>IF(X83="","",VLOOKUP(X83,シフト記号表!$C$6:$L$47,10,FALSE))</f>
        <v/>
      </c>
      <c r="Y84" s="136" t="str">
        <f>IF(Y83="","",VLOOKUP(Y83,シフト記号表!$C$6:$L$47,10,FALSE))</f>
        <v/>
      </c>
      <c r="Z84" s="136" t="str">
        <f>IF(Z83="","",VLOOKUP(Z83,シフト記号表!$C$6:$L$47,10,FALSE))</f>
        <v/>
      </c>
      <c r="AA84" s="136" t="str">
        <f>IF(AA83="","",VLOOKUP(AA83,シフト記号表!$C$6:$L$47,10,FALSE))</f>
        <v/>
      </c>
      <c r="AB84" s="136" t="str">
        <f>IF(AB83="","",VLOOKUP(AB83,シフト記号表!$C$6:$L$47,10,FALSE))</f>
        <v/>
      </c>
      <c r="AC84" s="137" t="str">
        <f>IF(AC83="","",VLOOKUP(AC83,シフト記号表!$C$6:$L$47,10,FALSE))</f>
        <v/>
      </c>
      <c r="AD84" s="135" t="str">
        <f>IF(AD83="","",VLOOKUP(AD83,シフト記号表!$C$6:$L$47,10,FALSE))</f>
        <v/>
      </c>
      <c r="AE84" s="136" t="str">
        <f>IF(AE83="","",VLOOKUP(AE83,シフト記号表!$C$6:$L$47,10,FALSE))</f>
        <v/>
      </c>
      <c r="AF84" s="136" t="str">
        <f>IF(AF83="","",VLOOKUP(AF83,シフト記号表!$C$6:$L$47,10,FALSE))</f>
        <v/>
      </c>
      <c r="AG84" s="136" t="str">
        <f>IF(AG83="","",VLOOKUP(AG83,シフト記号表!$C$6:$L$47,10,FALSE))</f>
        <v/>
      </c>
      <c r="AH84" s="136" t="str">
        <f>IF(AH83="","",VLOOKUP(AH83,シフト記号表!$C$6:$L$47,10,FALSE))</f>
        <v/>
      </c>
      <c r="AI84" s="136" t="str">
        <f>IF(AI83="","",VLOOKUP(AI83,シフト記号表!$C$6:$L$47,10,FALSE))</f>
        <v/>
      </c>
      <c r="AJ84" s="137" t="str">
        <f>IF(AJ83="","",VLOOKUP(AJ83,シフト記号表!$C$6:$L$47,10,FALSE))</f>
        <v/>
      </c>
      <c r="AK84" s="135" t="str">
        <f>IF(AK83="","",VLOOKUP(AK83,シフト記号表!$C$6:$L$47,10,FALSE))</f>
        <v/>
      </c>
      <c r="AL84" s="136" t="str">
        <f>IF(AL83="","",VLOOKUP(AL83,シフト記号表!$C$6:$L$47,10,FALSE))</f>
        <v/>
      </c>
      <c r="AM84" s="136" t="str">
        <f>IF(AM83="","",VLOOKUP(AM83,シフト記号表!$C$6:$L$47,10,FALSE))</f>
        <v/>
      </c>
      <c r="AN84" s="136" t="str">
        <f>IF(AN83="","",VLOOKUP(AN83,シフト記号表!$C$6:$L$47,10,FALSE))</f>
        <v/>
      </c>
      <c r="AO84" s="136" t="str">
        <f>IF(AO83="","",VLOOKUP(AO83,シフト記号表!$C$6:$L$47,10,FALSE))</f>
        <v/>
      </c>
      <c r="AP84" s="136" t="str">
        <f>IF(AP83="","",VLOOKUP(AP83,シフト記号表!$C$6:$L$47,10,FALSE))</f>
        <v/>
      </c>
      <c r="AQ84" s="137" t="str">
        <f>IF(AQ83="","",VLOOKUP(AQ83,シフト記号表!$C$6:$L$47,10,FALSE))</f>
        <v/>
      </c>
      <c r="AR84" s="135" t="str">
        <f>IF(AR83="","",VLOOKUP(AR83,シフト記号表!$C$6:$L$47,10,FALSE))</f>
        <v/>
      </c>
      <c r="AS84" s="136" t="str">
        <f>IF(AS83="","",VLOOKUP(AS83,シフト記号表!$C$6:$L$47,10,FALSE))</f>
        <v/>
      </c>
      <c r="AT84" s="136" t="str">
        <f>IF(AT83="","",VLOOKUP(AT83,シフト記号表!$C$6:$L$47,10,FALSE))</f>
        <v/>
      </c>
      <c r="AU84" s="136" t="str">
        <f>IF(AU83="","",VLOOKUP(AU83,シフト記号表!$C$6:$L$47,10,FALSE))</f>
        <v/>
      </c>
      <c r="AV84" s="136" t="str">
        <f>IF(AV83="","",VLOOKUP(AV83,シフト記号表!$C$6:$L$47,10,FALSE))</f>
        <v/>
      </c>
      <c r="AW84" s="136" t="str">
        <f>IF(AW83="","",VLOOKUP(AW83,シフト記号表!$C$6:$L$47,10,FALSE))</f>
        <v/>
      </c>
      <c r="AX84" s="137" t="str">
        <f>IF(AX83="","",VLOOKUP(AX83,シフト記号表!$C$6:$L$47,10,FALSE))</f>
        <v/>
      </c>
      <c r="AY84" s="135" t="str">
        <f>IF(AY83="","",VLOOKUP(AY83,シフト記号表!$C$6:$L$47,10,FALSE))</f>
        <v/>
      </c>
      <c r="AZ84" s="136" t="str">
        <f>IF(AZ83="","",VLOOKUP(AZ83,シフト記号表!$C$6:$L$47,10,FALSE))</f>
        <v/>
      </c>
      <c r="BA84" s="136" t="str">
        <f>IF(BA83="","",VLOOKUP(BA83,シフト記号表!$C$6:$L$47,10,FALSE))</f>
        <v/>
      </c>
      <c r="BB84" s="1450">
        <f>IF($BE$3="４週",SUM(W84:AX84),IF($BE$3="暦月",SUM(W84:BA84),""))</f>
        <v>0</v>
      </c>
      <c r="BC84" s="1451"/>
      <c r="BD84" s="1452">
        <f>IF($BE$3="４週",BB84/4,IF($BE$3="暦月",(BB84/($BE$8/7)),""))</f>
        <v>0</v>
      </c>
      <c r="BE84" s="1451"/>
      <c r="BF84" s="1447"/>
      <c r="BG84" s="1448"/>
      <c r="BH84" s="1448"/>
      <c r="BI84" s="1448"/>
      <c r="BJ84" s="1449"/>
    </row>
    <row r="85" spans="2:62" ht="20.25" customHeight="1" x14ac:dyDescent="0.4">
      <c r="B85" s="1462">
        <f>B83+1</f>
        <v>35</v>
      </c>
      <c r="C85" s="1318"/>
      <c r="D85" s="1319"/>
      <c r="E85" s="130"/>
      <c r="F85" s="131"/>
      <c r="G85" s="130"/>
      <c r="H85" s="131"/>
      <c r="I85" s="1377"/>
      <c r="J85" s="1378"/>
      <c r="K85" s="1381"/>
      <c r="L85" s="1382"/>
      <c r="M85" s="1382"/>
      <c r="N85" s="1319"/>
      <c r="O85" s="1420"/>
      <c r="P85" s="1421"/>
      <c r="Q85" s="1421"/>
      <c r="R85" s="1421"/>
      <c r="S85" s="1422"/>
      <c r="T85" s="147" t="s">
        <v>18</v>
      </c>
      <c r="V85" s="98"/>
      <c r="W85" s="85"/>
      <c r="X85" s="86"/>
      <c r="Y85" s="86"/>
      <c r="Z85" s="86"/>
      <c r="AA85" s="86"/>
      <c r="AB85" s="86"/>
      <c r="AC85" s="87"/>
      <c r="AD85" s="85"/>
      <c r="AE85" s="86"/>
      <c r="AF85" s="86"/>
      <c r="AG85" s="86"/>
      <c r="AH85" s="86"/>
      <c r="AI85" s="86"/>
      <c r="AJ85" s="87"/>
      <c r="AK85" s="85"/>
      <c r="AL85" s="86"/>
      <c r="AM85" s="86"/>
      <c r="AN85" s="86"/>
      <c r="AO85" s="86"/>
      <c r="AP85" s="86"/>
      <c r="AQ85" s="87"/>
      <c r="AR85" s="85"/>
      <c r="AS85" s="86"/>
      <c r="AT85" s="86"/>
      <c r="AU85" s="86"/>
      <c r="AV85" s="86"/>
      <c r="AW85" s="86"/>
      <c r="AX85" s="87"/>
      <c r="AY85" s="85"/>
      <c r="AZ85" s="86"/>
      <c r="BA85" s="88"/>
      <c r="BB85" s="1373"/>
      <c r="BC85" s="1374"/>
      <c r="BD85" s="1375"/>
      <c r="BE85" s="1376"/>
      <c r="BF85" s="1385"/>
      <c r="BG85" s="1386"/>
      <c r="BH85" s="1386"/>
      <c r="BI85" s="1386"/>
      <c r="BJ85" s="1387"/>
    </row>
    <row r="86" spans="2:62" ht="20.25" customHeight="1" x14ac:dyDescent="0.4">
      <c r="B86" s="1463"/>
      <c r="C86" s="1453"/>
      <c r="D86" s="1454"/>
      <c r="E86" s="158"/>
      <c r="F86" s="159">
        <f>C85</f>
        <v>0</v>
      </c>
      <c r="G86" s="158"/>
      <c r="H86" s="159">
        <f>I85</f>
        <v>0</v>
      </c>
      <c r="I86" s="1455"/>
      <c r="J86" s="1456"/>
      <c r="K86" s="1457"/>
      <c r="L86" s="1458"/>
      <c r="M86" s="1458"/>
      <c r="N86" s="1454"/>
      <c r="O86" s="1420"/>
      <c r="P86" s="1421"/>
      <c r="Q86" s="1421"/>
      <c r="R86" s="1421"/>
      <c r="S86" s="1422"/>
      <c r="T86" s="148" t="s">
        <v>210</v>
      </c>
      <c r="U86" s="99"/>
      <c r="V86" s="149"/>
      <c r="W86" s="135" t="str">
        <f>IF(W85="","",VLOOKUP(W85,シフト記号表!$C$6:$L$47,10,FALSE))</f>
        <v/>
      </c>
      <c r="X86" s="136" t="str">
        <f>IF(X85="","",VLOOKUP(X85,シフト記号表!$C$6:$L$47,10,FALSE))</f>
        <v/>
      </c>
      <c r="Y86" s="136" t="str">
        <f>IF(Y85="","",VLOOKUP(Y85,シフト記号表!$C$6:$L$47,10,FALSE))</f>
        <v/>
      </c>
      <c r="Z86" s="136" t="str">
        <f>IF(Z85="","",VLOOKUP(Z85,シフト記号表!$C$6:$L$47,10,FALSE))</f>
        <v/>
      </c>
      <c r="AA86" s="136" t="str">
        <f>IF(AA85="","",VLOOKUP(AA85,シフト記号表!$C$6:$L$47,10,FALSE))</f>
        <v/>
      </c>
      <c r="AB86" s="136" t="str">
        <f>IF(AB85="","",VLOOKUP(AB85,シフト記号表!$C$6:$L$47,10,FALSE))</f>
        <v/>
      </c>
      <c r="AC86" s="137" t="str">
        <f>IF(AC85="","",VLOOKUP(AC85,シフト記号表!$C$6:$L$47,10,FALSE))</f>
        <v/>
      </c>
      <c r="AD86" s="135" t="str">
        <f>IF(AD85="","",VLOOKUP(AD85,シフト記号表!$C$6:$L$47,10,FALSE))</f>
        <v/>
      </c>
      <c r="AE86" s="136" t="str">
        <f>IF(AE85="","",VLOOKUP(AE85,シフト記号表!$C$6:$L$47,10,FALSE))</f>
        <v/>
      </c>
      <c r="AF86" s="136" t="str">
        <f>IF(AF85="","",VLOOKUP(AF85,シフト記号表!$C$6:$L$47,10,FALSE))</f>
        <v/>
      </c>
      <c r="AG86" s="136" t="str">
        <f>IF(AG85="","",VLOOKUP(AG85,シフト記号表!$C$6:$L$47,10,FALSE))</f>
        <v/>
      </c>
      <c r="AH86" s="136" t="str">
        <f>IF(AH85="","",VLOOKUP(AH85,シフト記号表!$C$6:$L$47,10,FALSE))</f>
        <v/>
      </c>
      <c r="AI86" s="136" t="str">
        <f>IF(AI85="","",VLOOKUP(AI85,シフト記号表!$C$6:$L$47,10,FALSE))</f>
        <v/>
      </c>
      <c r="AJ86" s="137" t="str">
        <f>IF(AJ85="","",VLOOKUP(AJ85,シフト記号表!$C$6:$L$47,10,FALSE))</f>
        <v/>
      </c>
      <c r="AK86" s="135" t="str">
        <f>IF(AK85="","",VLOOKUP(AK85,シフト記号表!$C$6:$L$47,10,FALSE))</f>
        <v/>
      </c>
      <c r="AL86" s="136" t="str">
        <f>IF(AL85="","",VLOOKUP(AL85,シフト記号表!$C$6:$L$47,10,FALSE))</f>
        <v/>
      </c>
      <c r="AM86" s="136" t="str">
        <f>IF(AM85="","",VLOOKUP(AM85,シフト記号表!$C$6:$L$47,10,FALSE))</f>
        <v/>
      </c>
      <c r="AN86" s="136" t="str">
        <f>IF(AN85="","",VLOOKUP(AN85,シフト記号表!$C$6:$L$47,10,FALSE))</f>
        <v/>
      </c>
      <c r="AO86" s="136" t="str">
        <f>IF(AO85="","",VLOOKUP(AO85,シフト記号表!$C$6:$L$47,10,FALSE))</f>
        <v/>
      </c>
      <c r="AP86" s="136" t="str">
        <f>IF(AP85="","",VLOOKUP(AP85,シフト記号表!$C$6:$L$47,10,FALSE))</f>
        <v/>
      </c>
      <c r="AQ86" s="137" t="str">
        <f>IF(AQ85="","",VLOOKUP(AQ85,シフト記号表!$C$6:$L$47,10,FALSE))</f>
        <v/>
      </c>
      <c r="AR86" s="135" t="str">
        <f>IF(AR85="","",VLOOKUP(AR85,シフト記号表!$C$6:$L$47,10,FALSE))</f>
        <v/>
      </c>
      <c r="AS86" s="136" t="str">
        <f>IF(AS85="","",VLOOKUP(AS85,シフト記号表!$C$6:$L$47,10,FALSE))</f>
        <v/>
      </c>
      <c r="AT86" s="136" t="str">
        <f>IF(AT85="","",VLOOKUP(AT85,シフト記号表!$C$6:$L$47,10,FALSE))</f>
        <v/>
      </c>
      <c r="AU86" s="136" t="str">
        <f>IF(AU85="","",VLOOKUP(AU85,シフト記号表!$C$6:$L$47,10,FALSE))</f>
        <v/>
      </c>
      <c r="AV86" s="136" t="str">
        <f>IF(AV85="","",VLOOKUP(AV85,シフト記号表!$C$6:$L$47,10,FALSE))</f>
        <v/>
      </c>
      <c r="AW86" s="136" t="str">
        <f>IF(AW85="","",VLOOKUP(AW85,シフト記号表!$C$6:$L$47,10,FALSE))</f>
        <v/>
      </c>
      <c r="AX86" s="137" t="str">
        <f>IF(AX85="","",VLOOKUP(AX85,シフト記号表!$C$6:$L$47,10,FALSE))</f>
        <v/>
      </c>
      <c r="AY86" s="135" t="str">
        <f>IF(AY85="","",VLOOKUP(AY85,シフト記号表!$C$6:$L$47,10,FALSE))</f>
        <v/>
      </c>
      <c r="AZ86" s="136" t="str">
        <f>IF(AZ85="","",VLOOKUP(AZ85,シフト記号表!$C$6:$L$47,10,FALSE))</f>
        <v/>
      </c>
      <c r="BA86" s="136" t="str">
        <f>IF(BA85="","",VLOOKUP(BA85,シフト記号表!$C$6:$L$47,10,FALSE))</f>
        <v/>
      </c>
      <c r="BB86" s="1450">
        <f>IF($BE$3="４週",SUM(W86:AX86),IF($BE$3="暦月",SUM(W86:BA86),""))</f>
        <v>0</v>
      </c>
      <c r="BC86" s="1451"/>
      <c r="BD86" s="1452">
        <f>IF($BE$3="４週",BB86/4,IF($BE$3="暦月",(BB86/($BE$8/7)),""))</f>
        <v>0</v>
      </c>
      <c r="BE86" s="1451"/>
      <c r="BF86" s="1447"/>
      <c r="BG86" s="1448"/>
      <c r="BH86" s="1448"/>
      <c r="BI86" s="1448"/>
      <c r="BJ86" s="1449"/>
    </row>
    <row r="87" spans="2:62" ht="20.25" customHeight="1" x14ac:dyDescent="0.4">
      <c r="B87" s="1462">
        <f>B85+1</f>
        <v>36</v>
      </c>
      <c r="C87" s="1318"/>
      <c r="D87" s="1319"/>
      <c r="E87" s="130"/>
      <c r="F87" s="131"/>
      <c r="G87" s="130"/>
      <c r="H87" s="131"/>
      <c r="I87" s="1377"/>
      <c r="J87" s="1378"/>
      <c r="K87" s="1381"/>
      <c r="L87" s="1382"/>
      <c r="M87" s="1382"/>
      <c r="N87" s="1319"/>
      <c r="O87" s="1420"/>
      <c r="P87" s="1421"/>
      <c r="Q87" s="1421"/>
      <c r="R87" s="1421"/>
      <c r="S87" s="1422"/>
      <c r="T87" s="147" t="s">
        <v>18</v>
      </c>
      <c r="V87" s="98"/>
      <c r="W87" s="85"/>
      <c r="X87" s="86"/>
      <c r="Y87" s="86"/>
      <c r="Z87" s="86"/>
      <c r="AA87" s="86"/>
      <c r="AB87" s="86"/>
      <c r="AC87" s="87"/>
      <c r="AD87" s="85"/>
      <c r="AE87" s="86"/>
      <c r="AF87" s="86"/>
      <c r="AG87" s="86"/>
      <c r="AH87" s="86"/>
      <c r="AI87" s="86"/>
      <c r="AJ87" s="87"/>
      <c r="AK87" s="85"/>
      <c r="AL87" s="86"/>
      <c r="AM87" s="86"/>
      <c r="AN87" s="86"/>
      <c r="AO87" s="86"/>
      <c r="AP87" s="86"/>
      <c r="AQ87" s="87"/>
      <c r="AR87" s="85"/>
      <c r="AS87" s="86"/>
      <c r="AT87" s="86"/>
      <c r="AU87" s="86"/>
      <c r="AV87" s="86"/>
      <c r="AW87" s="86"/>
      <c r="AX87" s="87"/>
      <c r="AY87" s="85"/>
      <c r="AZ87" s="86"/>
      <c r="BA87" s="88"/>
      <c r="BB87" s="1373"/>
      <c r="BC87" s="1374"/>
      <c r="BD87" s="1375"/>
      <c r="BE87" s="1376"/>
      <c r="BF87" s="1385"/>
      <c r="BG87" s="1386"/>
      <c r="BH87" s="1386"/>
      <c r="BI87" s="1386"/>
      <c r="BJ87" s="1387"/>
    </row>
    <row r="88" spans="2:62" ht="20.25" customHeight="1" x14ac:dyDescent="0.4">
      <c r="B88" s="1463"/>
      <c r="C88" s="1453"/>
      <c r="D88" s="1454"/>
      <c r="E88" s="158"/>
      <c r="F88" s="159">
        <f>C87</f>
        <v>0</v>
      </c>
      <c r="G88" s="158"/>
      <c r="H88" s="159">
        <f>I87</f>
        <v>0</v>
      </c>
      <c r="I88" s="1455"/>
      <c r="J88" s="1456"/>
      <c r="K88" s="1457"/>
      <c r="L88" s="1458"/>
      <c r="M88" s="1458"/>
      <c r="N88" s="1454"/>
      <c r="O88" s="1420"/>
      <c r="P88" s="1421"/>
      <c r="Q88" s="1421"/>
      <c r="R88" s="1421"/>
      <c r="S88" s="1422"/>
      <c r="T88" s="148" t="s">
        <v>210</v>
      </c>
      <c r="U88" s="99"/>
      <c r="V88" s="149"/>
      <c r="W88" s="135" t="str">
        <f>IF(W87="","",VLOOKUP(W87,シフト記号表!$C$6:$L$47,10,FALSE))</f>
        <v/>
      </c>
      <c r="X88" s="136" t="str">
        <f>IF(X87="","",VLOOKUP(X87,シフト記号表!$C$6:$L$47,10,FALSE))</f>
        <v/>
      </c>
      <c r="Y88" s="136" t="str">
        <f>IF(Y87="","",VLOOKUP(Y87,シフト記号表!$C$6:$L$47,10,FALSE))</f>
        <v/>
      </c>
      <c r="Z88" s="136" t="str">
        <f>IF(Z87="","",VLOOKUP(Z87,シフト記号表!$C$6:$L$47,10,FALSE))</f>
        <v/>
      </c>
      <c r="AA88" s="136" t="str">
        <f>IF(AA87="","",VLOOKUP(AA87,シフト記号表!$C$6:$L$47,10,FALSE))</f>
        <v/>
      </c>
      <c r="AB88" s="136" t="str">
        <f>IF(AB87="","",VLOOKUP(AB87,シフト記号表!$C$6:$L$47,10,FALSE))</f>
        <v/>
      </c>
      <c r="AC88" s="137" t="str">
        <f>IF(AC87="","",VLOOKUP(AC87,シフト記号表!$C$6:$L$47,10,FALSE))</f>
        <v/>
      </c>
      <c r="AD88" s="135" t="str">
        <f>IF(AD87="","",VLOOKUP(AD87,シフト記号表!$C$6:$L$47,10,FALSE))</f>
        <v/>
      </c>
      <c r="AE88" s="136" t="str">
        <f>IF(AE87="","",VLOOKUP(AE87,シフト記号表!$C$6:$L$47,10,FALSE))</f>
        <v/>
      </c>
      <c r="AF88" s="136" t="str">
        <f>IF(AF87="","",VLOOKUP(AF87,シフト記号表!$C$6:$L$47,10,FALSE))</f>
        <v/>
      </c>
      <c r="AG88" s="136" t="str">
        <f>IF(AG87="","",VLOOKUP(AG87,シフト記号表!$C$6:$L$47,10,FALSE))</f>
        <v/>
      </c>
      <c r="AH88" s="136" t="str">
        <f>IF(AH87="","",VLOOKUP(AH87,シフト記号表!$C$6:$L$47,10,FALSE))</f>
        <v/>
      </c>
      <c r="AI88" s="136" t="str">
        <f>IF(AI87="","",VLOOKUP(AI87,シフト記号表!$C$6:$L$47,10,FALSE))</f>
        <v/>
      </c>
      <c r="AJ88" s="137" t="str">
        <f>IF(AJ87="","",VLOOKUP(AJ87,シフト記号表!$C$6:$L$47,10,FALSE))</f>
        <v/>
      </c>
      <c r="AK88" s="135" t="str">
        <f>IF(AK87="","",VLOOKUP(AK87,シフト記号表!$C$6:$L$47,10,FALSE))</f>
        <v/>
      </c>
      <c r="AL88" s="136" t="str">
        <f>IF(AL87="","",VLOOKUP(AL87,シフト記号表!$C$6:$L$47,10,FALSE))</f>
        <v/>
      </c>
      <c r="AM88" s="136" t="str">
        <f>IF(AM87="","",VLOOKUP(AM87,シフト記号表!$C$6:$L$47,10,FALSE))</f>
        <v/>
      </c>
      <c r="AN88" s="136" t="str">
        <f>IF(AN87="","",VLOOKUP(AN87,シフト記号表!$C$6:$L$47,10,FALSE))</f>
        <v/>
      </c>
      <c r="AO88" s="136" t="str">
        <f>IF(AO87="","",VLOOKUP(AO87,シフト記号表!$C$6:$L$47,10,FALSE))</f>
        <v/>
      </c>
      <c r="AP88" s="136" t="str">
        <f>IF(AP87="","",VLOOKUP(AP87,シフト記号表!$C$6:$L$47,10,FALSE))</f>
        <v/>
      </c>
      <c r="AQ88" s="137" t="str">
        <f>IF(AQ87="","",VLOOKUP(AQ87,シフト記号表!$C$6:$L$47,10,FALSE))</f>
        <v/>
      </c>
      <c r="AR88" s="135" t="str">
        <f>IF(AR87="","",VLOOKUP(AR87,シフト記号表!$C$6:$L$47,10,FALSE))</f>
        <v/>
      </c>
      <c r="AS88" s="136" t="str">
        <f>IF(AS87="","",VLOOKUP(AS87,シフト記号表!$C$6:$L$47,10,FALSE))</f>
        <v/>
      </c>
      <c r="AT88" s="136" t="str">
        <f>IF(AT87="","",VLOOKUP(AT87,シフト記号表!$C$6:$L$47,10,FALSE))</f>
        <v/>
      </c>
      <c r="AU88" s="136" t="str">
        <f>IF(AU87="","",VLOOKUP(AU87,シフト記号表!$C$6:$L$47,10,FALSE))</f>
        <v/>
      </c>
      <c r="AV88" s="136" t="str">
        <f>IF(AV87="","",VLOOKUP(AV87,シフト記号表!$C$6:$L$47,10,FALSE))</f>
        <v/>
      </c>
      <c r="AW88" s="136" t="str">
        <f>IF(AW87="","",VLOOKUP(AW87,シフト記号表!$C$6:$L$47,10,FALSE))</f>
        <v/>
      </c>
      <c r="AX88" s="137" t="str">
        <f>IF(AX87="","",VLOOKUP(AX87,シフト記号表!$C$6:$L$47,10,FALSE))</f>
        <v/>
      </c>
      <c r="AY88" s="135" t="str">
        <f>IF(AY87="","",VLOOKUP(AY87,シフト記号表!$C$6:$L$47,10,FALSE))</f>
        <v/>
      </c>
      <c r="AZ88" s="136" t="str">
        <f>IF(AZ87="","",VLOOKUP(AZ87,シフト記号表!$C$6:$L$47,10,FALSE))</f>
        <v/>
      </c>
      <c r="BA88" s="136" t="str">
        <f>IF(BA87="","",VLOOKUP(BA87,シフト記号表!$C$6:$L$47,10,FALSE))</f>
        <v/>
      </c>
      <c r="BB88" s="1450">
        <f>IF($BE$3="４週",SUM(W88:AX88),IF($BE$3="暦月",SUM(W88:BA88),""))</f>
        <v>0</v>
      </c>
      <c r="BC88" s="1451"/>
      <c r="BD88" s="1452">
        <f>IF($BE$3="４週",BB88/4,IF($BE$3="暦月",(BB88/($BE$8/7)),""))</f>
        <v>0</v>
      </c>
      <c r="BE88" s="1451"/>
      <c r="BF88" s="1447"/>
      <c r="BG88" s="1448"/>
      <c r="BH88" s="1448"/>
      <c r="BI88" s="1448"/>
      <c r="BJ88" s="1449"/>
    </row>
    <row r="89" spans="2:62" ht="20.25" customHeight="1" x14ac:dyDescent="0.4">
      <c r="B89" s="1462">
        <f>B87+1</f>
        <v>37</v>
      </c>
      <c r="C89" s="1318"/>
      <c r="D89" s="1319"/>
      <c r="E89" s="130"/>
      <c r="F89" s="131"/>
      <c r="G89" s="130"/>
      <c r="H89" s="131"/>
      <c r="I89" s="1377"/>
      <c r="J89" s="1378"/>
      <c r="K89" s="1381"/>
      <c r="L89" s="1382"/>
      <c r="M89" s="1382"/>
      <c r="N89" s="1319"/>
      <c r="O89" s="1420"/>
      <c r="P89" s="1421"/>
      <c r="Q89" s="1421"/>
      <c r="R89" s="1421"/>
      <c r="S89" s="1422"/>
      <c r="T89" s="147" t="s">
        <v>18</v>
      </c>
      <c r="V89" s="98"/>
      <c r="W89" s="85"/>
      <c r="X89" s="86"/>
      <c r="Y89" s="86"/>
      <c r="Z89" s="86"/>
      <c r="AA89" s="86"/>
      <c r="AB89" s="86"/>
      <c r="AC89" s="87"/>
      <c r="AD89" s="85"/>
      <c r="AE89" s="86"/>
      <c r="AF89" s="86"/>
      <c r="AG89" s="86"/>
      <c r="AH89" s="86"/>
      <c r="AI89" s="86"/>
      <c r="AJ89" s="87"/>
      <c r="AK89" s="85"/>
      <c r="AL89" s="86"/>
      <c r="AM89" s="86"/>
      <c r="AN89" s="86"/>
      <c r="AO89" s="86"/>
      <c r="AP89" s="86"/>
      <c r="AQ89" s="87"/>
      <c r="AR89" s="85"/>
      <c r="AS89" s="86"/>
      <c r="AT89" s="86"/>
      <c r="AU89" s="86"/>
      <c r="AV89" s="86"/>
      <c r="AW89" s="86"/>
      <c r="AX89" s="87"/>
      <c r="AY89" s="85"/>
      <c r="AZ89" s="86"/>
      <c r="BA89" s="88"/>
      <c r="BB89" s="1373"/>
      <c r="BC89" s="1374"/>
      <c r="BD89" s="1375"/>
      <c r="BE89" s="1376"/>
      <c r="BF89" s="1385"/>
      <c r="BG89" s="1386"/>
      <c r="BH89" s="1386"/>
      <c r="BI89" s="1386"/>
      <c r="BJ89" s="1387"/>
    </row>
    <row r="90" spans="2:62" ht="20.25" customHeight="1" x14ac:dyDescent="0.4">
      <c r="B90" s="1463"/>
      <c r="C90" s="1453"/>
      <c r="D90" s="1454"/>
      <c r="E90" s="158"/>
      <c r="F90" s="159">
        <f>C89</f>
        <v>0</v>
      </c>
      <c r="G90" s="158"/>
      <c r="H90" s="159">
        <f>I89</f>
        <v>0</v>
      </c>
      <c r="I90" s="1455"/>
      <c r="J90" s="1456"/>
      <c r="K90" s="1457"/>
      <c r="L90" s="1458"/>
      <c r="M90" s="1458"/>
      <c r="N90" s="1454"/>
      <c r="O90" s="1420"/>
      <c r="P90" s="1421"/>
      <c r="Q90" s="1421"/>
      <c r="R90" s="1421"/>
      <c r="S90" s="1422"/>
      <c r="T90" s="148" t="s">
        <v>210</v>
      </c>
      <c r="U90" s="99"/>
      <c r="V90" s="149"/>
      <c r="W90" s="135" t="str">
        <f>IF(W89="","",VLOOKUP(W89,シフト記号表!$C$6:$L$47,10,FALSE))</f>
        <v/>
      </c>
      <c r="X90" s="136" t="str">
        <f>IF(X89="","",VLOOKUP(X89,シフト記号表!$C$6:$L$47,10,FALSE))</f>
        <v/>
      </c>
      <c r="Y90" s="136" t="str">
        <f>IF(Y89="","",VLOOKUP(Y89,シフト記号表!$C$6:$L$47,10,FALSE))</f>
        <v/>
      </c>
      <c r="Z90" s="136" t="str">
        <f>IF(Z89="","",VLOOKUP(Z89,シフト記号表!$C$6:$L$47,10,FALSE))</f>
        <v/>
      </c>
      <c r="AA90" s="136" t="str">
        <f>IF(AA89="","",VLOOKUP(AA89,シフト記号表!$C$6:$L$47,10,FALSE))</f>
        <v/>
      </c>
      <c r="AB90" s="136" t="str">
        <f>IF(AB89="","",VLOOKUP(AB89,シフト記号表!$C$6:$L$47,10,FALSE))</f>
        <v/>
      </c>
      <c r="AC90" s="137" t="str">
        <f>IF(AC89="","",VLOOKUP(AC89,シフト記号表!$C$6:$L$47,10,FALSE))</f>
        <v/>
      </c>
      <c r="AD90" s="135" t="str">
        <f>IF(AD89="","",VLOOKUP(AD89,シフト記号表!$C$6:$L$47,10,FALSE))</f>
        <v/>
      </c>
      <c r="AE90" s="136" t="str">
        <f>IF(AE89="","",VLOOKUP(AE89,シフト記号表!$C$6:$L$47,10,FALSE))</f>
        <v/>
      </c>
      <c r="AF90" s="136" t="str">
        <f>IF(AF89="","",VLOOKUP(AF89,シフト記号表!$C$6:$L$47,10,FALSE))</f>
        <v/>
      </c>
      <c r="AG90" s="136" t="str">
        <f>IF(AG89="","",VLOOKUP(AG89,シフト記号表!$C$6:$L$47,10,FALSE))</f>
        <v/>
      </c>
      <c r="AH90" s="136" t="str">
        <f>IF(AH89="","",VLOOKUP(AH89,シフト記号表!$C$6:$L$47,10,FALSE))</f>
        <v/>
      </c>
      <c r="AI90" s="136" t="str">
        <f>IF(AI89="","",VLOOKUP(AI89,シフト記号表!$C$6:$L$47,10,FALSE))</f>
        <v/>
      </c>
      <c r="AJ90" s="137" t="str">
        <f>IF(AJ89="","",VLOOKUP(AJ89,シフト記号表!$C$6:$L$47,10,FALSE))</f>
        <v/>
      </c>
      <c r="AK90" s="135" t="str">
        <f>IF(AK89="","",VLOOKUP(AK89,シフト記号表!$C$6:$L$47,10,FALSE))</f>
        <v/>
      </c>
      <c r="AL90" s="136" t="str">
        <f>IF(AL89="","",VLOOKUP(AL89,シフト記号表!$C$6:$L$47,10,FALSE))</f>
        <v/>
      </c>
      <c r="AM90" s="136" t="str">
        <f>IF(AM89="","",VLOOKUP(AM89,シフト記号表!$C$6:$L$47,10,FALSE))</f>
        <v/>
      </c>
      <c r="AN90" s="136" t="str">
        <f>IF(AN89="","",VLOOKUP(AN89,シフト記号表!$C$6:$L$47,10,FALSE))</f>
        <v/>
      </c>
      <c r="AO90" s="136" t="str">
        <f>IF(AO89="","",VLOOKUP(AO89,シフト記号表!$C$6:$L$47,10,FALSE))</f>
        <v/>
      </c>
      <c r="AP90" s="136" t="str">
        <f>IF(AP89="","",VLOOKUP(AP89,シフト記号表!$C$6:$L$47,10,FALSE))</f>
        <v/>
      </c>
      <c r="AQ90" s="137" t="str">
        <f>IF(AQ89="","",VLOOKUP(AQ89,シフト記号表!$C$6:$L$47,10,FALSE))</f>
        <v/>
      </c>
      <c r="AR90" s="135" t="str">
        <f>IF(AR89="","",VLOOKUP(AR89,シフト記号表!$C$6:$L$47,10,FALSE))</f>
        <v/>
      </c>
      <c r="AS90" s="136" t="str">
        <f>IF(AS89="","",VLOOKUP(AS89,シフト記号表!$C$6:$L$47,10,FALSE))</f>
        <v/>
      </c>
      <c r="AT90" s="136" t="str">
        <f>IF(AT89="","",VLOOKUP(AT89,シフト記号表!$C$6:$L$47,10,FALSE))</f>
        <v/>
      </c>
      <c r="AU90" s="136" t="str">
        <f>IF(AU89="","",VLOOKUP(AU89,シフト記号表!$C$6:$L$47,10,FALSE))</f>
        <v/>
      </c>
      <c r="AV90" s="136" t="str">
        <f>IF(AV89="","",VLOOKUP(AV89,シフト記号表!$C$6:$L$47,10,FALSE))</f>
        <v/>
      </c>
      <c r="AW90" s="136" t="str">
        <f>IF(AW89="","",VLOOKUP(AW89,シフト記号表!$C$6:$L$47,10,FALSE))</f>
        <v/>
      </c>
      <c r="AX90" s="137" t="str">
        <f>IF(AX89="","",VLOOKUP(AX89,シフト記号表!$C$6:$L$47,10,FALSE))</f>
        <v/>
      </c>
      <c r="AY90" s="135" t="str">
        <f>IF(AY89="","",VLOOKUP(AY89,シフト記号表!$C$6:$L$47,10,FALSE))</f>
        <v/>
      </c>
      <c r="AZ90" s="136" t="str">
        <f>IF(AZ89="","",VLOOKUP(AZ89,シフト記号表!$C$6:$L$47,10,FALSE))</f>
        <v/>
      </c>
      <c r="BA90" s="136" t="str">
        <f>IF(BA89="","",VLOOKUP(BA89,シフト記号表!$C$6:$L$47,10,FALSE))</f>
        <v/>
      </c>
      <c r="BB90" s="1450">
        <f>IF($BE$3="４週",SUM(W90:AX90),IF($BE$3="暦月",SUM(W90:BA90),""))</f>
        <v>0</v>
      </c>
      <c r="BC90" s="1451"/>
      <c r="BD90" s="1452">
        <f>IF($BE$3="４週",BB90/4,IF($BE$3="暦月",(BB90/($BE$8/7)),""))</f>
        <v>0</v>
      </c>
      <c r="BE90" s="1451"/>
      <c r="BF90" s="1447"/>
      <c r="BG90" s="1448"/>
      <c r="BH90" s="1448"/>
      <c r="BI90" s="1448"/>
      <c r="BJ90" s="1449"/>
    </row>
    <row r="91" spans="2:62" ht="20.25" customHeight="1" x14ac:dyDescent="0.4">
      <c r="B91" s="1462">
        <f>B89+1</f>
        <v>38</v>
      </c>
      <c r="C91" s="1318"/>
      <c r="D91" s="1319"/>
      <c r="E91" s="130"/>
      <c r="F91" s="131"/>
      <c r="G91" s="130"/>
      <c r="H91" s="131"/>
      <c r="I91" s="1377"/>
      <c r="J91" s="1378"/>
      <c r="K91" s="1381"/>
      <c r="L91" s="1382"/>
      <c r="M91" s="1382"/>
      <c r="N91" s="1319"/>
      <c r="O91" s="1420"/>
      <c r="P91" s="1421"/>
      <c r="Q91" s="1421"/>
      <c r="R91" s="1421"/>
      <c r="S91" s="1422"/>
      <c r="T91" s="147" t="s">
        <v>18</v>
      </c>
      <c r="V91" s="98"/>
      <c r="W91" s="85"/>
      <c r="X91" s="86"/>
      <c r="Y91" s="86"/>
      <c r="Z91" s="86"/>
      <c r="AA91" s="86"/>
      <c r="AB91" s="86"/>
      <c r="AC91" s="87"/>
      <c r="AD91" s="85"/>
      <c r="AE91" s="86"/>
      <c r="AF91" s="86"/>
      <c r="AG91" s="86"/>
      <c r="AH91" s="86"/>
      <c r="AI91" s="86"/>
      <c r="AJ91" s="87"/>
      <c r="AK91" s="85"/>
      <c r="AL91" s="86"/>
      <c r="AM91" s="86"/>
      <c r="AN91" s="86"/>
      <c r="AO91" s="86"/>
      <c r="AP91" s="86"/>
      <c r="AQ91" s="87"/>
      <c r="AR91" s="85"/>
      <c r="AS91" s="86"/>
      <c r="AT91" s="86"/>
      <c r="AU91" s="86"/>
      <c r="AV91" s="86"/>
      <c r="AW91" s="86"/>
      <c r="AX91" s="87"/>
      <c r="AY91" s="85"/>
      <c r="AZ91" s="86"/>
      <c r="BA91" s="88"/>
      <c r="BB91" s="1373"/>
      <c r="BC91" s="1374"/>
      <c r="BD91" s="1375"/>
      <c r="BE91" s="1376"/>
      <c r="BF91" s="1385"/>
      <c r="BG91" s="1386"/>
      <c r="BH91" s="1386"/>
      <c r="BI91" s="1386"/>
      <c r="BJ91" s="1387"/>
    </row>
    <row r="92" spans="2:62" ht="20.25" customHeight="1" x14ac:dyDescent="0.4">
      <c r="B92" s="1463"/>
      <c r="C92" s="1453"/>
      <c r="D92" s="1454"/>
      <c r="E92" s="158"/>
      <c r="F92" s="159">
        <f>C91</f>
        <v>0</v>
      </c>
      <c r="G92" s="158"/>
      <c r="H92" s="159">
        <f>I91</f>
        <v>0</v>
      </c>
      <c r="I92" s="1455"/>
      <c r="J92" s="1456"/>
      <c r="K92" s="1457"/>
      <c r="L92" s="1458"/>
      <c r="M92" s="1458"/>
      <c r="N92" s="1454"/>
      <c r="O92" s="1420"/>
      <c r="P92" s="1421"/>
      <c r="Q92" s="1421"/>
      <c r="R92" s="1421"/>
      <c r="S92" s="1422"/>
      <c r="T92" s="148" t="s">
        <v>210</v>
      </c>
      <c r="U92" s="99"/>
      <c r="V92" s="149"/>
      <c r="W92" s="135" t="str">
        <f>IF(W91="","",VLOOKUP(W91,シフト記号表!$C$6:$L$47,10,FALSE))</f>
        <v/>
      </c>
      <c r="X92" s="136" t="str">
        <f>IF(X91="","",VLOOKUP(X91,シフト記号表!$C$6:$L$47,10,FALSE))</f>
        <v/>
      </c>
      <c r="Y92" s="136" t="str">
        <f>IF(Y91="","",VLOOKUP(Y91,シフト記号表!$C$6:$L$47,10,FALSE))</f>
        <v/>
      </c>
      <c r="Z92" s="136" t="str">
        <f>IF(Z91="","",VLOOKUP(Z91,シフト記号表!$C$6:$L$47,10,FALSE))</f>
        <v/>
      </c>
      <c r="AA92" s="136" t="str">
        <f>IF(AA91="","",VLOOKUP(AA91,シフト記号表!$C$6:$L$47,10,FALSE))</f>
        <v/>
      </c>
      <c r="AB92" s="136" t="str">
        <f>IF(AB91="","",VLOOKUP(AB91,シフト記号表!$C$6:$L$47,10,FALSE))</f>
        <v/>
      </c>
      <c r="AC92" s="137" t="str">
        <f>IF(AC91="","",VLOOKUP(AC91,シフト記号表!$C$6:$L$47,10,FALSE))</f>
        <v/>
      </c>
      <c r="AD92" s="135" t="str">
        <f>IF(AD91="","",VLOOKUP(AD91,シフト記号表!$C$6:$L$47,10,FALSE))</f>
        <v/>
      </c>
      <c r="AE92" s="136" t="str">
        <f>IF(AE91="","",VLOOKUP(AE91,シフト記号表!$C$6:$L$47,10,FALSE))</f>
        <v/>
      </c>
      <c r="AF92" s="136" t="str">
        <f>IF(AF91="","",VLOOKUP(AF91,シフト記号表!$C$6:$L$47,10,FALSE))</f>
        <v/>
      </c>
      <c r="AG92" s="136" t="str">
        <f>IF(AG91="","",VLOOKUP(AG91,シフト記号表!$C$6:$L$47,10,FALSE))</f>
        <v/>
      </c>
      <c r="AH92" s="136" t="str">
        <f>IF(AH91="","",VLOOKUP(AH91,シフト記号表!$C$6:$L$47,10,FALSE))</f>
        <v/>
      </c>
      <c r="AI92" s="136" t="str">
        <f>IF(AI91="","",VLOOKUP(AI91,シフト記号表!$C$6:$L$47,10,FALSE))</f>
        <v/>
      </c>
      <c r="AJ92" s="137" t="str">
        <f>IF(AJ91="","",VLOOKUP(AJ91,シフト記号表!$C$6:$L$47,10,FALSE))</f>
        <v/>
      </c>
      <c r="AK92" s="135" t="str">
        <f>IF(AK91="","",VLOOKUP(AK91,シフト記号表!$C$6:$L$47,10,FALSE))</f>
        <v/>
      </c>
      <c r="AL92" s="136" t="str">
        <f>IF(AL91="","",VLOOKUP(AL91,シフト記号表!$C$6:$L$47,10,FALSE))</f>
        <v/>
      </c>
      <c r="AM92" s="136" t="str">
        <f>IF(AM91="","",VLOOKUP(AM91,シフト記号表!$C$6:$L$47,10,FALSE))</f>
        <v/>
      </c>
      <c r="AN92" s="136" t="str">
        <f>IF(AN91="","",VLOOKUP(AN91,シフト記号表!$C$6:$L$47,10,FALSE))</f>
        <v/>
      </c>
      <c r="AO92" s="136" t="str">
        <f>IF(AO91="","",VLOOKUP(AO91,シフト記号表!$C$6:$L$47,10,FALSE))</f>
        <v/>
      </c>
      <c r="AP92" s="136" t="str">
        <f>IF(AP91="","",VLOOKUP(AP91,シフト記号表!$C$6:$L$47,10,FALSE))</f>
        <v/>
      </c>
      <c r="AQ92" s="137" t="str">
        <f>IF(AQ91="","",VLOOKUP(AQ91,シフト記号表!$C$6:$L$47,10,FALSE))</f>
        <v/>
      </c>
      <c r="AR92" s="135" t="str">
        <f>IF(AR91="","",VLOOKUP(AR91,シフト記号表!$C$6:$L$47,10,FALSE))</f>
        <v/>
      </c>
      <c r="AS92" s="136" t="str">
        <f>IF(AS91="","",VLOOKUP(AS91,シフト記号表!$C$6:$L$47,10,FALSE))</f>
        <v/>
      </c>
      <c r="AT92" s="136" t="str">
        <f>IF(AT91="","",VLOOKUP(AT91,シフト記号表!$C$6:$L$47,10,FALSE))</f>
        <v/>
      </c>
      <c r="AU92" s="136" t="str">
        <f>IF(AU91="","",VLOOKUP(AU91,シフト記号表!$C$6:$L$47,10,FALSE))</f>
        <v/>
      </c>
      <c r="AV92" s="136" t="str">
        <f>IF(AV91="","",VLOOKUP(AV91,シフト記号表!$C$6:$L$47,10,FALSE))</f>
        <v/>
      </c>
      <c r="AW92" s="136" t="str">
        <f>IF(AW91="","",VLOOKUP(AW91,シフト記号表!$C$6:$L$47,10,FALSE))</f>
        <v/>
      </c>
      <c r="AX92" s="137" t="str">
        <f>IF(AX91="","",VLOOKUP(AX91,シフト記号表!$C$6:$L$47,10,FALSE))</f>
        <v/>
      </c>
      <c r="AY92" s="135" t="str">
        <f>IF(AY91="","",VLOOKUP(AY91,シフト記号表!$C$6:$L$47,10,FALSE))</f>
        <v/>
      </c>
      <c r="AZ92" s="136" t="str">
        <f>IF(AZ91="","",VLOOKUP(AZ91,シフト記号表!$C$6:$L$47,10,FALSE))</f>
        <v/>
      </c>
      <c r="BA92" s="136" t="str">
        <f>IF(BA91="","",VLOOKUP(BA91,シフト記号表!$C$6:$L$47,10,FALSE))</f>
        <v/>
      </c>
      <c r="BB92" s="1450">
        <f>IF($BE$3="４週",SUM(W92:AX92),IF($BE$3="暦月",SUM(W92:BA92),""))</f>
        <v>0</v>
      </c>
      <c r="BC92" s="1451"/>
      <c r="BD92" s="1452">
        <f>IF($BE$3="４週",BB92/4,IF($BE$3="暦月",(BB92/($BE$8/7)),""))</f>
        <v>0</v>
      </c>
      <c r="BE92" s="1451"/>
      <c r="BF92" s="1447"/>
      <c r="BG92" s="1448"/>
      <c r="BH92" s="1448"/>
      <c r="BI92" s="1448"/>
      <c r="BJ92" s="1449"/>
    </row>
    <row r="93" spans="2:62" ht="20.25" customHeight="1" x14ac:dyDescent="0.4">
      <c r="B93" s="1462">
        <f>B91+1</f>
        <v>39</v>
      </c>
      <c r="C93" s="1318"/>
      <c r="D93" s="1319"/>
      <c r="E93" s="130"/>
      <c r="F93" s="131"/>
      <c r="G93" s="130"/>
      <c r="H93" s="131"/>
      <c r="I93" s="1377"/>
      <c r="J93" s="1378"/>
      <c r="K93" s="1381"/>
      <c r="L93" s="1382"/>
      <c r="M93" s="1382"/>
      <c r="N93" s="1319"/>
      <c r="O93" s="1420"/>
      <c r="P93" s="1421"/>
      <c r="Q93" s="1421"/>
      <c r="R93" s="1421"/>
      <c r="S93" s="1422"/>
      <c r="T93" s="147" t="s">
        <v>18</v>
      </c>
      <c r="V93" s="98"/>
      <c r="W93" s="85"/>
      <c r="X93" s="86"/>
      <c r="Y93" s="86"/>
      <c r="Z93" s="86"/>
      <c r="AA93" s="86"/>
      <c r="AB93" s="86"/>
      <c r="AC93" s="87"/>
      <c r="AD93" s="85"/>
      <c r="AE93" s="86"/>
      <c r="AF93" s="86"/>
      <c r="AG93" s="86"/>
      <c r="AH93" s="86"/>
      <c r="AI93" s="86"/>
      <c r="AJ93" s="87"/>
      <c r="AK93" s="85"/>
      <c r="AL93" s="86"/>
      <c r="AM93" s="86"/>
      <c r="AN93" s="86"/>
      <c r="AO93" s="86"/>
      <c r="AP93" s="86"/>
      <c r="AQ93" s="87"/>
      <c r="AR93" s="85"/>
      <c r="AS93" s="86"/>
      <c r="AT93" s="86"/>
      <c r="AU93" s="86"/>
      <c r="AV93" s="86"/>
      <c r="AW93" s="86"/>
      <c r="AX93" s="87"/>
      <c r="AY93" s="85"/>
      <c r="AZ93" s="86"/>
      <c r="BA93" s="88"/>
      <c r="BB93" s="1373"/>
      <c r="BC93" s="1374"/>
      <c r="BD93" s="1375"/>
      <c r="BE93" s="1376"/>
      <c r="BF93" s="1385"/>
      <c r="BG93" s="1386"/>
      <c r="BH93" s="1386"/>
      <c r="BI93" s="1386"/>
      <c r="BJ93" s="1387"/>
    </row>
    <row r="94" spans="2:62" ht="20.25" customHeight="1" x14ac:dyDescent="0.4">
      <c r="B94" s="1463"/>
      <c r="C94" s="1453"/>
      <c r="D94" s="1454"/>
      <c r="E94" s="158"/>
      <c r="F94" s="159">
        <f>C93</f>
        <v>0</v>
      </c>
      <c r="G94" s="158"/>
      <c r="H94" s="159">
        <f>I93</f>
        <v>0</v>
      </c>
      <c r="I94" s="1455"/>
      <c r="J94" s="1456"/>
      <c r="K94" s="1457"/>
      <c r="L94" s="1458"/>
      <c r="M94" s="1458"/>
      <c r="N94" s="1454"/>
      <c r="O94" s="1420"/>
      <c r="P94" s="1421"/>
      <c r="Q94" s="1421"/>
      <c r="R94" s="1421"/>
      <c r="S94" s="1422"/>
      <c r="T94" s="148" t="s">
        <v>210</v>
      </c>
      <c r="U94" s="99"/>
      <c r="V94" s="149"/>
      <c r="W94" s="135" t="str">
        <f>IF(W93="","",VLOOKUP(W93,シフト記号表!$C$6:$L$47,10,FALSE))</f>
        <v/>
      </c>
      <c r="X94" s="136" t="str">
        <f>IF(X93="","",VLOOKUP(X93,シフト記号表!$C$6:$L$47,10,FALSE))</f>
        <v/>
      </c>
      <c r="Y94" s="136" t="str">
        <f>IF(Y93="","",VLOOKUP(Y93,シフト記号表!$C$6:$L$47,10,FALSE))</f>
        <v/>
      </c>
      <c r="Z94" s="136" t="str">
        <f>IF(Z93="","",VLOOKUP(Z93,シフト記号表!$C$6:$L$47,10,FALSE))</f>
        <v/>
      </c>
      <c r="AA94" s="136" t="str">
        <f>IF(AA93="","",VLOOKUP(AA93,シフト記号表!$C$6:$L$47,10,FALSE))</f>
        <v/>
      </c>
      <c r="AB94" s="136" t="str">
        <f>IF(AB93="","",VLOOKUP(AB93,シフト記号表!$C$6:$L$47,10,FALSE))</f>
        <v/>
      </c>
      <c r="AC94" s="137" t="str">
        <f>IF(AC93="","",VLOOKUP(AC93,シフト記号表!$C$6:$L$47,10,FALSE))</f>
        <v/>
      </c>
      <c r="AD94" s="135" t="str">
        <f>IF(AD93="","",VLOOKUP(AD93,シフト記号表!$C$6:$L$47,10,FALSE))</f>
        <v/>
      </c>
      <c r="AE94" s="136" t="str">
        <f>IF(AE93="","",VLOOKUP(AE93,シフト記号表!$C$6:$L$47,10,FALSE))</f>
        <v/>
      </c>
      <c r="AF94" s="136" t="str">
        <f>IF(AF93="","",VLOOKUP(AF93,シフト記号表!$C$6:$L$47,10,FALSE))</f>
        <v/>
      </c>
      <c r="AG94" s="136" t="str">
        <f>IF(AG93="","",VLOOKUP(AG93,シフト記号表!$C$6:$L$47,10,FALSE))</f>
        <v/>
      </c>
      <c r="AH94" s="136" t="str">
        <f>IF(AH93="","",VLOOKUP(AH93,シフト記号表!$C$6:$L$47,10,FALSE))</f>
        <v/>
      </c>
      <c r="AI94" s="136" t="str">
        <f>IF(AI93="","",VLOOKUP(AI93,シフト記号表!$C$6:$L$47,10,FALSE))</f>
        <v/>
      </c>
      <c r="AJ94" s="137" t="str">
        <f>IF(AJ93="","",VLOOKUP(AJ93,シフト記号表!$C$6:$L$47,10,FALSE))</f>
        <v/>
      </c>
      <c r="AK94" s="135" t="str">
        <f>IF(AK93="","",VLOOKUP(AK93,シフト記号表!$C$6:$L$47,10,FALSE))</f>
        <v/>
      </c>
      <c r="AL94" s="136" t="str">
        <f>IF(AL93="","",VLOOKUP(AL93,シフト記号表!$C$6:$L$47,10,FALSE))</f>
        <v/>
      </c>
      <c r="AM94" s="136" t="str">
        <f>IF(AM93="","",VLOOKUP(AM93,シフト記号表!$C$6:$L$47,10,FALSE))</f>
        <v/>
      </c>
      <c r="AN94" s="136" t="str">
        <f>IF(AN93="","",VLOOKUP(AN93,シフト記号表!$C$6:$L$47,10,FALSE))</f>
        <v/>
      </c>
      <c r="AO94" s="136" t="str">
        <f>IF(AO93="","",VLOOKUP(AO93,シフト記号表!$C$6:$L$47,10,FALSE))</f>
        <v/>
      </c>
      <c r="AP94" s="136" t="str">
        <f>IF(AP93="","",VLOOKUP(AP93,シフト記号表!$C$6:$L$47,10,FALSE))</f>
        <v/>
      </c>
      <c r="AQ94" s="137" t="str">
        <f>IF(AQ93="","",VLOOKUP(AQ93,シフト記号表!$C$6:$L$47,10,FALSE))</f>
        <v/>
      </c>
      <c r="AR94" s="135" t="str">
        <f>IF(AR93="","",VLOOKUP(AR93,シフト記号表!$C$6:$L$47,10,FALSE))</f>
        <v/>
      </c>
      <c r="AS94" s="136" t="str">
        <f>IF(AS93="","",VLOOKUP(AS93,シフト記号表!$C$6:$L$47,10,FALSE))</f>
        <v/>
      </c>
      <c r="AT94" s="136" t="str">
        <f>IF(AT93="","",VLOOKUP(AT93,シフト記号表!$C$6:$L$47,10,FALSE))</f>
        <v/>
      </c>
      <c r="AU94" s="136" t="str">
        <f>IF(AU93="","",VLOOKUP(AU93,シフト記号表!$C$6:$L$47,10,FALSE))</f>
        <v/>
      </c>
      <c r="AV94" s="136" t="str">
        <f>IF(AV93="","",VLOOKUP(AV93,シフト記号表!$C$6:$L$47,10,FALSE))</f>
        <v/>
      </c>
      <c r="AW94" s="136" t="str">
        <f>IF(AW93="","",VLOOKUP(AW93,シフト記号表!$C$6:$L$47,10,FALSE))</f>
        <v/>
      </c>
      <c r="AX94" s="137" t="str">
        <f>IF(AX93="","",VLOOKUP(AX93,シフト記号表!$C$6:$L$47,10,FALSE))</f>
        <v/>
      </c>
      <c r="AY94" s="135" t="str">
        <f>IF(AY93="","",VLOOKUP(AY93,シフト記号表!$C$6:$L$47,10,FALSE))</f>
        <v/>
      </c>
      <c r="AZ94" s="136" t="str">
        <f>IF(AZ93="","",VLOOKUP(AZ93,シフト記号表!$C$6:$L$47,10,FALSE))</f>
        <v/>
      </c>
      <c r="BA94" s="136" t="str">
        <f>IF(BA93="","",VLOOKUP(BA93,シフト記号表!$C$6:$L$47,10,FALSE))</f>
        <v/>
      </c>
      <c r="BB94" s="1450">
        <f>IF($BE$3="４週",SUM(W94:AX94),IF($BE$3="暦月",SUM(W94:BA94),""))</f>
        <v>0</v>
      </c>
      <c r="BC94" s="1451"/>
      <c r="BD94" s="1452">
        <f>IF($BE$3="４週",BB94/4,IF($BE$3="暦月",(BB94/($BE$8/7)),""))</f>
        <v>0</v>
      </c>
      <c r="BE94" s="1451"/>
      <c r="BF94" s="1447"/>
      <c r="BG94" s="1448"/>
      <c r="BH94" s="1448"/>
      <c r="BI94" s="1448"/>
      <c r="BJ94" s="1449"/>
    </row>
    <row r="95" spans="2:62" ht="20.25" customHeight="1" x14ac:dyDescent="0.4">
      <c r="B95" s="1462">
        <f>B93+1</f>
        <v>40</v>
      </c>
      <c r="C95" s="1318"/>
      <c r="D95" s="1319"/>
      <c r="E95" s="130"/>
      <c r="F95" s="131"/>
      <c r="G95" s="130"/>
      <c r="H95" s="131"/>
      <c r="I95" s="1377"/>
      <c r="J95" s="1378"/>
      <c r="K95" s="1381"/>
      <c r="L95" s="1382"/>
      <c r="M95" s="1382"/>
      <c r="N95" s="1319"/>
      <c r="O95" s="1420"/>
      <c r="P95" s="1421"/>
      <c r="Q95" s="1421"/>
      <c r="R95" s="1421"/>
      <c r="S95" s="1422"/>
      <c r="T95" s="147" t="s">
        <v>18</v>
      </c>
      <c r="V95" s="98"/>
      <c r="W95" s="85"/>
      <c r="X95" s="86"/>
      <c r="Y95" s="86"/>
      <c r="Z95" s="86"/>
      <c r="AA95" s="86"/>
      <c r="AB95" s="86"/>
      <c r="AC95" s="87"/>
      <c r="AD95" s="85"/>
      <c r="AE95" s="86"/>
      <c r="AF95" s="86"/>
      <c r="AG95" s="86"/>
      <c r="AH95" s="86"/>
      <c r="AI95" s="86"/>
      <c r="AJ95" s="87"/>
      <c r="AK95" s="85"/>
      <c r="AL95" s="86"/>
      <c r="AM95" s="86"/>
      <c r="AN95" s="86"/>
      <c r="AO95" s="86"/>
      <c r="AP95" s="86"/>
      <c r="AQ95" s="87"/>
      <c r="AR95" s="85"/>
      <c r="AS95" s="86"/>
      <c r="AT95" s="86"/>
      <c r="AU95" s="86"/>
      <c r="AV95" s="86"/>
      <c r="AW95" s="86"/>
      <c r="AX95" s="87"/>
      <c r="AY95" s="85"/>
      <c r="AZ95" s="86"/>
      <c r="BA95" s="88"/>
      <c r="BB95" s="1373"/>
      <c r="BC95" s="1374"/>
      <c r="BD95" s="1375"/>
      <c r="BE95" s="1376"/>
      <c r="BF95" s="1385"/>
      <c r="BG95" s="1386"/>
      <c r="BH95" s="1386"/>
      <c r="BI95" s="1386"/>
      <c r="BJ95" s="1387"/>
    </row>
    <row r="96" spans="2:62" ht="20.25" customHeight="1" x14ac:dyDescent="0.4">
      <c r="B96" s="1463"/>
      <c r="C96" s="1453"/>
      <c r="D96" s="1454"/>
      <c r="E96" s="158"/>
      <c r="F96" s="159">
        <f>C95</f>
        <v>0</v>
      </c>
      <c r="G96" s="158"/>
      <c r="H96" s="159">
        <f>I95</f>
        <v>0</v>
      </c>
      <c r="I96" s="1455"/>
      <c r="J96" s="1456"/>
      <c r="K96" s="1457"/>
      <c r="L96" s="1458"/>
      <c r="M96" s="1458"/>
      <c r="N96" s="1454"/>
      <c r="O96" s="1420"/>
      <c r="P96" s="1421"/>
      <c r="Q96" s="1421"/>
      <c r="R96" s="1421"/>
      <c r="S96" s="1422"/>
      <c r="T96" s="148" t="s">
        <v>210</v>
      </c>
      <c r="U96" s="99"/>
      <c r="V96" s="149"/>
      <c r="W96" s="135" t="str">
        <f>IF(W95="","",VLOOKUP(W95,シフト記号表!$C$6:$L$47,10,FALSE))</f>
        <v/>
      </c>
      <c r="X96" s="136" t="str">
        <f>IF(X95="","",VLOOKUP(X95,シフト記号表!$C$6:$L$47,10,FALSE))</f>
        <v/>
      </c>
      <c r="Y96" s="136" t="str">
        <f>IF(Y95="","",VLOOKUP(Y95,シフト記号表!$C$6:$L$47,10,FALSE))</f>
        <v/>
      </c>
      <c r="Z96" s="136" t="str">
        <f>IF(Z95="","",VLOOKUP(Z95,シフト記号表!$C$6:$L$47,10,FALSE))</f>
        <v/>
      </c>
      <c r="AA96" s="136" t="str">
        <f>IF(AA95="","",VLOOKUP(AA95,シフト記号表!$C$6:$L$47,10,FALSE))</f>
        <v/>
      </c>
      <c r="AB96" s="136" t="str">
        <f>IF(AB95="","",VLOOKUP(AB95,シフト記号表!$C$6:$L$47,10,FALSE))</f>
        <v/>
      </c>
      <c r="AC96" s="137" t="str">
        <f>IF(AC95="","",VLOOKUP(AC95,シフト記号表!$C$6:$L$47,10,FALSE))</f>
        <v/>
      </c>
      <c r="AD96" s="135" t="str">
        <f>IF(AD95="","",VLOOKUP(AD95,シフト記号表!$C$6:$L$47,10,FALSE))</f>
        <v/>
      </c>
      <c r="AE96" s="136" t="str">
        <f>IF(AE95="","",VLOOKUP(AE95,シフト記号表!$C$6:$L$47,10,FALSE))</f>
        <v/>
      </c>
      <c r="AF96" s="136" t="str">
        <f>IF(AF95="","",VLOOKUP(AF95,シフト記号表!$C$6:$L$47,10,FALSE))</f>
        <v/>
      </c>
      <c r="AG96" s="136" t="str">
        <f>IF(AG95="","",VLOOKUP(AG95,シフト記号表!$C$6:$L$47,10,FALSE))</f>
        <v/>
      </c>
      <c r="AH96" s="136" t="str">
        <f>IF(AH95="","",VLOOKUP(AH95,シフト記号表!$C$6:$L$47,10,FALSE))</f>
        <v/>
      </c>
      <c r="AI96" s="136" t="str">
        <f>IF(AI95="","",VLOOKUP(AI95,シフト記号表!$C$6:$L$47,10,FALSE))</f>
        <v/>
      </c>
      <c r="AJ96" s="137" t="str">
        <f>IF(AJ95="","",VLOOKUP(AJ95,シフト記号表!$C$6:$L$47,10,FALSE))</f>
        <v/>
      </c>
      <c r="AK96" s="135" t="str">
        <f>IF(AK95="","",VLOOKUP(AK95,シフト記号表!$C$6:$L$47,10,FALSE))</f>
        <v/>
      </c>
      <c r="AL96" s="136" t="str">
        <f>IF(AL95="","",VLOOKUP(AL95,シフト記号表!$C$6:$L$47,10,FALSE))</f>
        <v/>
      </c>
      <c r="AM96" s="136" t="str">
        <f>IF(AM95="","",VLOOKUP(AM95,シフト記号表!$C$6:$L$47,10,FALSE))</f>
        <v/>
      </c>
      <c r="AN96" s="136" t="str">
        <f>IF(AN95="","",VLOOKUP(AN95,シフト記号表!$C$6:$L$47,10,FALSE))</f>
        <v/>
      </c>
      <c r="AO96" s="136" t="str">
        <f>IF(AO95="","",VLOOKUP(AO95,シフト記号表!$C$6:$L$47,10,FALSE))</f>
        <v/>
      </c>
      <c r="AP96" s="136" t="str">
        <f>IF(AP95="","",VLOOKUP(AP95,シフト記号表!$C$6:$L$47,10,FALSE))</f>
        <v/>
      </c>
      <c r="AQ96" s="137" t="str">
        <f>IF(AQ95="","",VLOOKUP(AQ95,シフト記号表!$C$6:$L$47,10,FALSE))</f>
        <v/>
      </c>
      <c r="AR96" s="135" t="str">
        <f>IF(AR95="","",VLOOKUP(AR95,シフト記号表!$C$6:$L$47,10,FALSE))</f>
        <v/>
      </c>
      <c r="AS96" s="136" t="str">
        <f>IF(AS95="","",VLOOKUP(AS95,シフト記号表!$C$6:$L$47,10,FALSE))</f>
        <v/>
      </c>
      <c r="AT96" s="136" t="str">
        <f>IF(AT95="","",VLOOKUP(AT95,シフト記号表!$C$6:$L$47,10,FALSE))</f>
        <v/>
      </c>
      <c r="AU96" s="136" t="str">
        <f>IF(AU95="","",VLOOKUP(AU95,シフト記号表!$C$6:$L$47,10,FALSE))</f>
        <v/>
      </c>
      <c r="AV96" s="136" t="str">
        <f>IF(AV95="","",VLOOKUP(AV95,シフト記号表!$C$6:$L$47,10,FALSE))</f>
        <v/>
      </c>
      <c r="AW96" s="136" t="str">
        <f>IF(AW95="","",VLOOKUP(AW95,シフト記号表!$C$6:$L$47,10,FALSE))</f>
        <v/>
      </c>
      <c r="AX96" s="137" t="str">
        <f>IF(AX95="","",VLOOKUP(AX95,シフト記号表!$C$6:$L$47,10,FALSE))</f>
        <v/>
      </c>
      <c r="AY96" s="135" t="str">
        <f>IF(AY95="","",VLOOKUP(AY95,シフト記号表!$C$6:$L$47,10,FALSE))</f>
        <v/>
      </c>
      <c r="AZ96" s="136" t="str">
        <f>IF(AZ95="","",VLOOKUP(AZ95,シフト記号表!$C$6:$L$47,10,FALSE))</f>
        <v/>
      </c>
      <c r="BA96" s="136" t="str">
        <f>IF(BA95="","",VLOOKUP(BA95,シフト記号表!$C$6:$L$47,10,FALSE))</f>
        <v/>
      </c>
      <c r="BB96" s="1450">
        <f>IF($BE$3="４週",SUM(W96:AX96),IF($BE$3="暦月",SUM(W96:BA96),""))</f>
        <v>0</v>
      </c>
      <c r="BC96" s="1451"/>
      <c r="BD96" s="1452">
        <f>IF($BE$3="４週",BB96/4,IF($BE$3="暦月",(BB96/($BE$8/7)),""))</f>
        <v>0</v>
      </c>
      <c r="BE96" s="1451"/>
      <c r="BF96" s="1447"/>
      <c r="BG96" s="1448"/>
      <c r="BH96" s="1448"/>
      <c r="BI96" s="1448"/>
      <c r="BJ96" s="1449"/>
    </row>
    <row r="97" spans="2:62" ht="20.25" customHeight="1" x14ac:dyDescent="0.4">
      <c r="B97" s="1462">
        <f>B95+1</f>
        <v>41</v>
      </c>
      <c r="C97" s="1318"/>
      <c r="D97" s="1319"/>
      <c r="E97" s="130"/>
      <c r="F97" s="131"/>
      <c r="G97" s="130"/>
      <c r="H97" s="131"/>
      <c r="I97" s="1377"/>
      <c r="J97" s="1378"/>
      <c r="K97" s="1381"/>
      <c r="L97" s="1382"/>
      <c r="M97" s="1382"/>
      <c r="N97" s="1319"/>
      <c r="O97" s="1420"/>
      <c r="P97" s="1421"/>
      <c r="Q97" s="1421"/>
      <c r="R97" s="1421"/>
      <c r="S97" s="1422"/>
      <c r="T97" s="147" t="s">
        <v>18</v>
      </c>
      <c r="V97" s="98"/>
      <c r="W97" s="85"/>
      <c r="X97" s="86"/>
      <c r="Y97" s="86"/>
      <c r="Z97" s="86"/>
      <c r="AA97" s="86"/>
      <c r="AB97" s="86"/>
      <c r="AC97" s="87"/>
      <c r="AD97" s="85"/>
      <c r="AE97" s="86"/>
      <c r="AF97" s="86"/>
      <c r="AG97" s="86"/>
      <c r="AH97" s="86"/>
      <c r="AI97" s="86"/>
      <c r="AJ97" s="87"/>
      <c r="AK97" s="85"/>
      <c r="AL97" s="86"/>
      <c r="AM97" s="86"/>
      <c r="AN97" s="86"/>
      <c r="AO97" s="86"/>
      <c r="AP97" s="86"/>
      <c r="AQ97" s="87"/>
      <c r="AR97" s="85"/>
      <c r="AS97" s="86"/>
      <c r="AT97" s="86"/>
      <c r="AU97" s="86"/>
      <c r="AV97" s="86"/>
      <c r="AW97" s="86"/>
      <c r="AX97" s="87"/>
      <c r="AY97" s="85"/>
      <c r="AZ97" s="86"/>
      <c r="BA97" s="88"/>
      <c r="BB97" s="1373"/>
      <c r="BC97" s="1374"/>
      <c r="BD97" s="1375"/>
      <c r="BE97" s="1376"/>
      <c r="BF97" s="1385"/>
      <c r="BG97" s="1386"/>
      <c r="BH97" s="1386"/>
      <c r="BI97" s="1386"/>
      <c r="BJ97" s="1387"/>
    </row>
    <row r="98" spans="2:62" ht="20.25" customHeight="1" x14ac:dyDescent="0.4">
      <c r="B98" s="1463"/>
      <c r="C98" s="1453"/>
      <c r="D98" s="1454"/>
      <c r="E98" s="158"/>
      <c r="F98" s="159">
        <f>C97</f>
        <v>0</v>
      </c>
      <c r="G98" s="158"/>
      <c r="H98" s="159">
        <f>I97</f>
        <v>0</v>
      </c>
      <c r="I98" s="1455"/>
      <c r="J98" s="1456"/>
      <c r="K98" s="1457"/>
      <c r="L98" s="1458"/>
      <c r="M98" s="1458"/>
      <c r="N98" s="1454"/>
      <c r="O98" s="1420"/>
      <c r="P98" s="1421"/>
      <c r="Q98" s="1421"/>
      <c r="R98" s="1421"/>
      <c r="S98" s="1422"/>
      <c r="T98" s="148" t="s">
        <v>210</v>
      </c>
      <c r="U98" s="99"/>
      <c r="V98" s="149"/>
      <c r="W98" s="135" t="str">
        <f>IF(W97="","",VLOOKUP(W97,シフト記号表!$C$6:$L$47,10,FALSE))</f>
        <v/>
      </c>
      <c r="X98" s="136" t="str">
        <f>IF(X97="","",VLOOKUP(X97,シフト記号表!$C$6:$L$47,10,FALSE))</f>
        <v/>
      </c>
      <c r="Y98" s="136" t="str">
        <f>IF(Y97="","",VLOOKUP(Y97,シフト記号表!$C$6:$L$47,10,FALSE))</f>
        <v/>
      </c>
      <c r="Z98" s="136" t="str">
        <f>IF(Z97="","",VLOOKUP(Z97,シフト記号表!$C$6:$L$47,10,FALSE))</f>
        <v/>
      </c>
      <c r="AA98" s="136" t="str">
        <f>IF(AA97="","",VLOOKUP(AA97,シフト記号表!$C$6:$L$47,10,FALSE))</f>
        <v/>
      </c>
      <c r="AB98" s="136" t="str">
        <f>IF(AB97="","",VLOOKUP(AB97,シフト記号表!$C$6:$L$47,10,FALSE))</f>
        <v/>
      </c>
      <c r="AC98" s="137" t="str">
        <f>IF(AC97="","",VLOOKUP(AC97,シフト記号表!$C$6:$L$47,10,FALSE))</f>
        <v/>
      </c>
      <c r="AD98" s="135" t="str">
        <f>IF(AD97="","",VLOOKUP(AD97,シフト記号表!$C$6:$L$47,10,FALSE))</f>
        <v/>
      </c>
      <c r="AE98" s="136" t="str">
        <f>IF(AE97="","",VLOOKUP(AE97,シフト記号表!$C$6:$L$47,10,FALSE))</f>
        <v/>
      </c>
      <c r="AF98" s="136" t="str">
        <f>IF(AF97="","",VLOOKUP(AF97,シフト記号表!$C$6:$L$47,10,FALSE))</f>
        <v/>
      </c>
      <c r="AG98" s="136" t="str">
        <f>IF(AG97="","",VLOOKUP(AG97,シフト記号表!$C$6:$L$47,10,FALSE))</f>
        <v/>
      </c>
      <c r="AH98" s="136" t="str">
        <f>IF(AH97="","",VLOOKUP(AH97,シフト記号表!$C$6:$L$47,10,FALSE))</f>
        <v/>
      </c>
      <c r="AI98" s="136" t="str">
        <f>IF(AI97="","",VLOOKUP(AI97,シフト記号表!$C$6:$L$47,10,FALSE))</f>
        <v/>
      </c>
      <c r="AJ98" s="137" t="str">
        <f>IF(AJ97="","",VLOOKUP(AJ97,シフト記号表!$C$6:$L$47,10,FALSE))</f>
        <v/>
      </c>
      <c r="AK98" s="135" t="str">
        <f>IF(AK97="","",VLOOKUP(AK97,シフト記号表!$C$6:$L$47,10,FALSE))</f>
        <v/>
      </c>
      <c r="AL98" s="136" t="str">
        <f>IF(AL97="","",VLOOKUP(AL97,シフト記号表!$C$6:$L$47,10,FALSE))</f>
        <v/>
      </c>
      <c r="AM98" s="136" t="str">
        <f>IF(AM97="","",VLOOKUP(AM97,シフト記号表!$C$6:$L$47,10,FALSE))</f>
        <v/>
      </c>
      <c r="AN98" s="136" t="str">
        <f>IF(AN97="","",VLOOKUP(AN97,シフト記号表!$C$6:$L$47,10,FALSE))</f>
        <v/>
      </c>
      <c r="AO98" s="136" t="str">
        <f>IF(AO97="","",VLOOKUP(AO97,シフト記号表!$C$6:$L$47,10,FALSE))</f>
        <v/>
      </c>
      <c r="AP98" s="136" t="str">
        <f>IF(AP97="","",VLOOKUP(AP97,シフト記号表!$C$6:$L$47,10,FALSE))</f>
        <v/>
      </c>
      <c r="AQ98" s="137" t="str">
        <f>IF(AQ97="","",VLOOKUP(AQ97,シフト記号表!$C$6:$L$47,10,FALSE))</f>
        <v/>
      </c>
      <c r="AR98" s="135" t="str">
        <f>IF(AR97="","",VLOOKUP(AR97,シフト記号表!$C$6:$L$47,10,FALSE))</f>
        <v/>
      </c>
      <c r="AS98" s="136" t="str">
        <f>IF(AS97="","",VLOOKUP(AS97,シフト記号表!$C$6:$L$47,10,FALSE))</f>
        <v/>
      </c>
      <c r="AT98" s="136" t="str">
        <f>IF(AT97="","",VLOOKUP(AT97,シフト記号表!$C$6:$L$47,10,FALSE))</f>
        <v/>
      </c>
      <c r="AU98" s="136" t="str">
        <f>IF(AU97="","",VLOOKUP(AU97,シフト記号表!$C$6:$L$47,10,FALSE))</f>
        <v/>
      </c>
      <c r="AV98" s="136" t="str">
        <f>IF(AV97="","",VLOOKUP(AV97,シフト記号表!$C$6:$L$47,10,FALSE))</f>
        <v/>
      </c>
      <c r="AW98" s="136" t="str">
        <f>IF(AW97="","",VLOOKUP(AW97,シフト記号表!$C$6:$L$47,10,FALSE))</f>
        <v/>
      </c>
      <c r="AX98" s="137" t="str">
        <f>IF(AX97="","",VLOOKUP(AX97,シフト記号表!$C$6:$L$47,10,FALSE))</f>
        <v/>
      </c>
      <c r="AY98" s="135" t="str">
        <f>IF(AY97="","",VLOOKUP(AY97,シフト記号表!$C$6:$L$47,10,FALSE))</f>
        <v/>
      </c>
      <c r="AZ98" s="136" t="str">
        <f>IF(AZ97="","",VLOOKUP(AZ97,シフト記号表!$C$6:$L$47,10,FALSE))</f>
        <v/>
      </c>
      <c r="BA98" s="136" t="str">
        <f>IF(BA97="","",VLOOKUP(BA97,シフト記号表!$C$6:$L$47,10,FALSE))</f>
        <v/>
      </c>
      <c r="BB98" s="1450">
        <f>IF($BE$3="４週",SUM(W98:AX98),IF($BE$3="暦月",SUM(W98:BA98),""))</f>
        <v>0</v>
      </c>
      <c r="BC98" s="1451"/>
      <c r="BD98" s="1452">
        <f>IF($BE$3="４週",BB98/4,IF($BE$3="暦月",(BB98/($BE$8/7)),""))</f>
        <v>0</v>
      </c>
      <c r="BE98" s="1451"/>
      <c r="BF98" s="1447"/>
      <c r="BG98" s="1448"/>
      <c r="BH98" s="1448"/>
      <c r="BI98" s="1448"/>
      <c r="BJ98" s="1449"/>
    </row>
    <row r="99" spans="2:62" ht="20.25" customHeight="1" x14ac:dyDescent="0.4">
      <c r="B99" s="1462">
        <f>B97+1</f>
        <v>42</v>
      </c>
      <c r="C99" s="1318"/>
      <c r="D99" s="1319"/>
      <c r="E99" s="130"/>
      <c r="F99" s="131"/>
      <c r="G99" s="130"/>
      <c r="H99" s="131"/>
      <c r="I99" s="1377"/>
      <c r="J99" s="1378"/>
      <c r="K99" s="1381"/>
      <c r="L99" s="1382"/>
      <c r="M99" s="1382"/>
      <c r="N99" s="1319"/>
      <c r="O99" s="1420"/>
      <c r="P99" s="1421"/>
      <c r="Q99" s="1421"/>
      <c r="R99" s="1421"/>
      <c r="S99" s="1422"/>
      <c r="T99" s="147" t="s">
        <v>18</v>
      </c>
      <c r="V99" s="98"/>
      <c r="W99" s="85"/>
      <c r="X99" s="86"/>
      <c r="Y99" s="86"/>
      <c r="Z99" s="86"/>
      <c r="AA99" s="86"/>
      <c r="AB99" s="86"/>
      <c r="AC99" s="87"/>
      <c r="AD99" s="85"/>
      <c r="AE99" s="86"/>
      <c r="AF99" s="86"/>
      <c r="AG99" s="86"/>
      <c r="AH99" s="86"/>
      <c r="AI99" s="86"/>
      <c r="AJ99" s="87"/>
      <c r="AK99" s="85"/>
      <c r="AL99" s="86"/>
      <c r="AM99" s="86"/>
      <c r="AN99" s="86"/>
      <c r="AO99" s="86"/>
      <c r="AP99" s="86"/>
      <c r="AQ99" s="87"/>
      <c r="AR99" s="85"/>
      <c r="AS99" s="86"/>
      <c r="AT99" s="86"/>
      <c r="AU99" s="86"/>
      <c r="AV99" s="86"/>
      <c r="AW99" s="86"/>
      <c r="AX99" s="87"/>
      <c r="AY99" s="85"/>
      <c r="AZ99" s="86"/>
      <c r="BA99" s="88"/>
      <c r="BB99" s="1373"/>
      <c r="BC99" s="1374"/>
      <c r="BD99" s="1375"/>
      <c r="BE99" s="1376"/>
      <c r="BF99" s="1385"/>
      <c r="BG99" s="1386"/>
      <c r="BH99" s="1386"/>
      <c r="BI99" s="1386"/>
      <c r="BJ99" s="1387"/>
    </row>
    <row r="100" spans="2:62" ht="20.25" customHeight="1" x14ac:dyDescent="0.4">
      <c r="B100" s="1463"/>
      <c r="C100" s="1453"/>
      <c r="D100" s="1454"/>
      <c r="E100" s="158"/>
      <c r="F100" s="159">
        <f>C99</f>
        <v>0</v>
      </c>
      <c r="G100" s="158"/>
      <c r="H100" s="159">
        <f>I99</f>
        <v>0</v>
      </c>
      <c r="I100" s="1455"/>
      <c r="J100" s="1456"/>
      <c r="K100" s="1457"/>
      <c r="L100" s="1458"/>
      <c r="M100" s="1458"/>
      <c r="N100" s="1454"/>
      <c r="O100" s="1420"/>
      <c r="P100" s="1421"/>
      <c r="Q100" s="1421"/>
      <c r="R100" s="1421"/>
      <c r="S100" s="1422"/>
      <c r="T100" s="148" t="s">
        <v>210</v>
      </c>
      <c r="U100" s="99"/>
      <c r="V100" s="149"/>
      <c r="W100" s="135" t="str">
        <f>IF(W99="","",VLOOKUP(W99,シフト記号表!$C$6:$L$47,10,FALSE))</f>
        <v/>
      </c>
      <c r="X100" s="136" t="str">
        <f>IF(X99="","",VLOOKUP(X99,シフト記号表!$C$6:$L$47,10,FALSE))</f>
        <v/>
      </c>
      <c r="Y100" s="136" t="str">
        <f>IF(Y99="","",VLOOKUP(Y99,シフト記号表!$C$6:$L$47,10,FALSE))</f>
        <v/>
      </c>
      <c r="Z100" s="136" t="str">
        <f>IF(Z99="","",VLOOKUP(Z99,シフト記号表!$C$6:$L$47,10,FALSE))</f>
        <v/>
      </c>
      <c r="AA100" s="136" t="str">
        <f>IF(AA99="","",VLOOKUP(AA99,シフト記号表!$C$6:$L$47,10,FALSE))</f>
        <v/>
      </c>
      <c r="AB100" s="136" t="str">
        <f>IF(AB99="","",VLOOKUP(AB99,シフト記号表!$C$6:$L$47,10,FALSE))</f>
        <v/>
      </c>
      <c r="AC100" s="137" t="str">
        <f>IF(AC99="","",VLOOKUP(AC99,シフト記号表!$C$6:$L$47,10,FALSE))</f>
        <v/>
      </c>
      <c r="AD100" s="135" t="str">
        <f>IF(AD99="","",VLOOKUP(AD99,シフト記号表!$C$6:$L$47,10,FALSE))</f>
        <v/>
      </c>
      <c r="AE100" s="136" t="str">
        <f>IF(AE99="","",VLOOKUP(AE99,シフト記号表!$C$6:$L$47,10,FALSE))</f>
        <v/>
      </c>
      <c r="AF100" s="136" t="str">
        <f>IF(AF99="","",VLOOKUP(AF99,シフト記号表!$C$6:$L$47,10,FALSE))</f>
        <v/>
      </c>
      <c r="AG100" s="136" t="str">
        <f>IF(AG99="","",VLOOKUP(AG99,シフト記号表!$C$6:$L$47,10,FALSE))</f>
        <v/>
      </c>
      <c r="AH100" s="136" t="str">
        <f>IF(AH99="","",VLOOKUP(AH99,シフト記号表!$C$6:$L$47,10,FALSE))</f>
        <v/>
      </c>
      <c r="AI100" s="136" t="str">
        <f>IF(AI99="","",VLOOKUP(AI99,シフト記号表!$C$6:$L$47,10,FALSE))</f>
        <v/>
      </c>
      <c r="AJ100" s="137" t="str">
        <f>IF(AJ99="","",VLOOKUP(AJ99,シフト記号表!$C$6:$L$47,10,FALSE))</f>
        <v/>
      </c>
      <c r="AK100" s="135" t="str">
        <f>IF(AK99="","",VLOOKUP(AK99,シフト記号表!$C$6:$L$47,10,FALSE))</f>
        <v/>
      </c>
      <c r="AL100" s="136" t="str">
        <f>IF(AL99="","",VLOOKUP(AL99,シフト記号表!$C$6:$L$47,10,FALSE))</f>
        <v/>
      </c>
      <c r="AM100" s="136" t="str">
        <f>IF(AM99="","",VLOOKUP(AM99,シフト記号表!$C$6:$L$47,10,FALSE))</f>
        <v/>
      </c>
      <c r="AN100" s="136" t="str">
        <f>IF(AN99="","",VLOOKUP(AN99,シフト記号表!$C$6:$L$47,10,FALSE))</f>
        <v/>
      </c>
      <c r="AO100" s="136" t="str">
        <f>IF(AO99="","",VLOOKUP(AO99,シフト記号表!$C$6:$L$47,10,FALSE))</f>
        <v/>
      </c>
      <c r="AP100" s="136" t="str">
        <f>IF(AP99="","",VLOOKUP(AP99,シフト記号表!$C$6:$L$47,10,FALSE))</f>
        <v/>
      </c>
      <c r="AQ100" s="137" t="str">
        <f>IF(AQ99="","",VLOOKUP(AQ99,シフト記号表!$C$6:$L$47,10,FALSE))</f>
        <v/>
      </c>
      <c r="AR100" s="135" t="str">
        <f>IF(AR99="","",VLOOKUP(AR99,シフト記号表!$C$6:$L$47,10,FALSE))</f>
        <v/>
      </c>
      <c r="AS100" s="136" t="str">
        <f>IF(AS99="","",VLOOKUP(AS99,シフト記号表!$C$6:$L$47,10,FALSE))</f>
        <v/>
      </c>
      <c r="AT100" s="136" t="str">
        <f>IF(AT99="","",VLOOKUP(AT99,シフト記号表!$C$6:$L$47,10,FALSE))</f>
        <v/>
      </c>
      <c r="AU100" s="136" t="str">
        <f>IF(AU99="","",VLOOKUP(AU99,シフト記号表!$C$6:$L$47,10,FALSE))</f>
        <v/>
      </c>
      <c r="AV100" s="136" t="str">
        <f>IF(AV99="","",VLOOKUP(AV99,シフト記号表!$C$6:$L$47,10,FALSE))</f>
        <v/>
      </c>
      <c r="AW100" s="136" t="str">
        <f>IF(AW99="","",VLOOKUP(AW99,シフト記号表!$C$6:$L$47,10,FALSE))</f>
        <v/>
      </c>
      <c r="AX100" s="137" t="str">
        <f>IF(AX99="","",VLOOKUP(AX99,シフト記号表!$C$6:$L$47,10,FALSE))</f>
        <v/>
      </c>
      <c r="AY100" s="135" t="str">
        <f>IF(AY99="","",VLOOKUP(AY99,シフト記号表!$C$6:$L$47,10,FALSE))</f>
        <v/>
      </c>
      <c r="AZ100" s="136" t="str">
        <f>IF(AZ99="","",VLOOKUP(AZ99,シフト記号表!$C$6:$L$47,10,FALSE))</f>
        <v/>
      </c>
      <c r="BA100" s="136" t="str">
        <f>IF(BA99="","",VLOOKUP(BA99,シフト記号表!$C$6:$L$47,10,FALSE))</f>
        <v/>
      </c>
      <c r="BB100" s="1450">
        <f>IF($BE$3="４週",SUM(W100:AX100),IF($BE$3="暦月",SUM(W100:BA100),""))</f>
        <v>0</v>
      </c>
      <c r="BC100" s="1451"/>
      <c r="BD100" s="1452">
        <f>IF($BE$3="４週",BB100/4,IF($BE$3="暦月",(BB100/($BE$8/7)),""))</f>
        <v>0</v>
      </c>
      <c r="BE100" s="1451"/>
      <c r="BF100" s="1447"/>
      <c r="BG100" s="1448"/>
      <c r="BH100" s="1448"/>
      <c r="BI100" s="1448"/>
      <c r="BJ100" s="1449"/>
    </row>
    <row r="101" spans="2:62" ht="20.25" customHeight="1" x14ac:dyDescent="0.4">
      <c r="B101" s="1462">
        <f>B99+1</f>
        <v>43</v>
      </c>
      <c r="C101" s="1318"/>
      <c r="D101" s="1319"/>
      <c r="E101" s="130"/>
      <c r="F101" s="131"/>
      <c r="G101" s="130"/>
      <c r="H101" s="131"/>
      <c r="I101" s="1377"/>
      <c r="J101" s="1378"/>
      <c r="K101" s="1381"/>
      <c r="L101" s="1382"/>
      <c r="M101" s="1382"/>
      <c r="N101" s="1319"/>
      <c r="O101" s="1420"/>
      <c r="P101" s="1421"/>
      <c r="Q101" s="1421"/>
      <c r="R101" s="1421"/>
      <c r="S101" s="1422"/>
      <c r="T101" s="147" t="s">
        <v>18</v>
      </c>
      <c r="V101" s="98"/>
      <c r="W101" s="85"/>
      <c r="X101" s="86"/>
      <c r="Y101" s="86"/>
      <c r="Z101" s="86"/>
      <c r="AA101" s="86"/>
      <c r="AB101" s="86"/>
      <c r="AC101" s="87"/>
      <c r="AD101" s="85"/>
      <c r="AE101" s="86"/>
      <c r="AF101" s="86"/>
      <c r="AG101" s="86"/>
      <c r="AH101" s="86"/>
      <c r="AI101" s="86"/>
      <c r="AJ101" s="87"/>
      <c r="AK101" s="85"/>
      <c r="AL101" s="86"/>
      <c r="AM101" s="86"/>
      <c r="AN101" s="86"/>
      <c r="AO101" s="86"/>
      <c r="AP101" s="86"/>
      <c r="AQ101" s="87"/>
      <c r="AR101" s="85"/>
      <c r="AS101" s="86"/>
      <c r="AT101" s="86"/>
      <c r="AU101" s="86"/>
      <c r="AV101" s="86"/>
      <c r="AW101" s="86"/>
      <c r="AX101" s="87"/>
      <c r="AY101" s="85"/>
      <c r="AZ101" s="86"/>
      <c r="BA101" s="88"/>
      <c r="BB101" s="1373"/>
      <c r="BC101" s="1374"/>
      <c r="BD101" s="1375"/>
      <c r="BE101" s="1376"/>
      <c r="BF101" s="1385"/>
      <c r="BG101" s="1386"/>
      <c r="BH101" s="1386"/>
      <c r="BI101" s="1386"/>
      <c r="BJ101" s="1387"/>
    </row>
    <row r="102" spans="2:62" ht="20.25" customHeight="1" x14ac:dyDescent="0.4">
      <c r="B102" s="1463"/>
      <c r="C102" s="1453"/>
      <c r="D102" s="1454"/>
      <c r="E102" s="158"/>
      <c r="F102" s="159">
        <f>C101</f>
        <v>0</v>
      </c>
      <c r="G102" s="158"/>
      <c r="H102" s="159">
        <f>I101</f>
        <v>0</v>
      </c>
      <c r="I102" s="1455"/>
      <c r="J102" s="1456"/>
      <c r="K102" s="1457"/>
      <c r="L102" s="1458"/>
      <c r="M102" s="1458"/>
      <c r="N102" s="1454"/>
      <c r="O102" s="1420"/>
      <c r="P102" s="1421"/>
      <c r="Q102" s="1421"/>
      <c r="R102" s="1421"/>
      <c r="S102" s="1422"/>
      <c r="T102" s="148" t="s">
        <v>210</v>
      </c>
      <c r="U102" s="99"/>
      <c r="V102" s="149"/>
      <c r="W102" s="135" t="str">
        <f>IF(W101="","",VLOOKUP(W101,シフト記号表!$C$6:$L$47,10,FALSE))</f>
        <v/>
      </c>
      <c r="X102" s="136" t="str">
        <f>IF(X101="","",VLOOKUP(X101,シフト記号表!$C$6:$L$47,10,FALSE))</f>
        <v/>
      </c>
      <c r="Y102" s="136" t="str">
        <f>IF(Y101="","",VLOOKUP(Y101,シフト記号表!$C$6:$L$47,10,FALSE))</f>
        <v/>
      </c>
      <c r="Z102" s="136" t="str">
        <f>IF(Z101="","",VLOOKUP(Z101,シフト記号表!$C$6:$L$47,10,FALSE))</f>
        <v/>
      </c>
      <c r="AA102" s="136" t="str">
        <f>IF(AA101="","",VLOOKUP(AA101,シフト記号表!$C$6:$L$47,10,FALSE))</f>
        <v/>
      </c>
      <c r="AB102" s="136" t="str">
        <f>IF(AB101="","",VLOOKUP(AB101,シフト記号表!$C$6:$L$47,10,FALSE))</f>
        <v/>
      </c>
      <c r="AC102" s="137" t="str">
        <f>IF(AC101="","",VLOOKUP(AC101,シフト記号表!$C$6:$L$47,10,FALSE))</f>
        <v/>
      </c>
      <c r="AD102" s="135" t="str">
        <f>IF(AD101="","",VLOOKUP(AD101,シフト記号表!$C$6:$L$47,10,FALSE))</f>
        <v/>
      </c>
      <c r="AE102" s="136" t="str">
        <f>IF(AE101="","",VLOOKUP(AE101,シフト記号表!$C$6:$L$47,10,FALSE))</f>
        <v/>
      </c>
      <c r="AF102" s="136" t="str">
        <f>IF(AF101="","",VLOOKUP(AF101,シフト記号表!$C$6:$L$47,10,FALSE))</f>
        <v/>
      </c>
      <c r="AG102" s="136" t="str">
        <f>IF(AG101="","",VLOOKUP(AG101,シフト記号表!$C$6:$L$47,10,FALSE))</f>
        <v/>
      </c>
      <c r="AH102" s="136" t="str">
        <f>IF(AH101="","",VLOOKUP(AH101,シフト記号表!$C$6:$L$47,10,FALSE))</f>
        <v/>
      </c>
      <c r="AI102" s="136" t="str">
        <f>IF(AI101="","",VLOOKUP(AI101,シフト記号表!$C$6:$L$47,10,FALSE))</f>
        <v/>
      </c>
      <c r="AJ102" s="137" t="str">
        <f>IF(AJ101="","",VLOOKUP(AJ101,シフト記号表!$C$6:$L$47,10,FALSE))</f>
        <v/>
      </c>
      <c r="AK102" s="135" t="str">
        <f>IF(AK101="","",VLOOKUP(AK101,シフト記号表!$C$6:$L$47,10,FALSE))</f>
        <v/>
      </c>
      <c r="AL102" s="136" t="str">
        <f>IF(AL101="","",VLOOKUP(AL101,シフト記号表!$C$6:$L$47,10,FALSE))</f>
        <v/>
      </c>
      <c r="AM102" s="136" t="str">
        <f>IF(AM101="","",VLOOKUP(AM101,シフト記号表!$C$6:$L$47,10,FALSE))</f>
        <v/>
      </c>
      <c r="AN102" s="136" t="str">
        <f>IF(AN101="","",VLOOKUP(AN101,シフト記号表!$C$6:$L$47,10,FALSE))</f>
        <v/>
      </c>
      <c r="AO102" s="136" t="str">
        <f>IF(AO101="","",VLOOKUP(AO101,シフト記号表!$C$6:$L$47,10,FALSE))</f>
        <v/>
      </c>
      <c r="AP102" s="136" t="str">
        <f>IF(AP101="","",VLOOKUP(AP101,シフト記号表!$C$6:$L$47,10,FALSE))</f>
        <v/>
      </c>
      <c r="AQ102" s="137" t="str">
        <f>IF(AQ101="","",VLOOKUP(AQ101,シフト記号表!$C$6:$L$47,10,FALSE))</f>
        <v/>
      </c>
      <c r="AR102" s="135" t="str">
        <f>IF(AR101="","",VLOOKUP(AR101,シフト記号表!$C$6:$L$47,10,FALSE))</f>
        <v/>
      </c>
      <c r="AS102" s="136" t="str">
        <f>IF(AS101="","",VLOOKUP(AS101,シフト記号表!$C$6:$L$47,10,FALSE))</f>
        <v/>
      </c>
      <c r="AT102" s="136" t="str">
        <f>IF(AT101="","",VLOOKUP(AT101,シフト記号表!$C$6:$L$47,10,FALSE))</f>
        <v/>
      </c>
      <c r="AU102" s="136" t="str">
        <f>IF(AU101="","",VLOOKUP(AU101,シフト記号表!$C$6:$L$47,10,FALSE))</f>
        <v/>
      </c>
      <c r="AV102" s="136" t="str">
        <f>IF(AV101="","",VLOOKUP(AV101,シフト記号表!$C$6:$L$47,10,FALSE))</f>
        <v/>
      </c>
      <c r="AW102" s="136" t="str">
        <f>IF(AW101="","",VLOOKUP(AW101,シフト記号表!$C$6:$L$47,10,FALSE))</f>
        <v/>
      </c>
      <c r="AX102" s="137" t="str">
        <f>IF(AX101="","",VLOOKUP(AX101,シフト記号表!$C$6:$L$47,10,FALSE))</f>
        <v/>
      </c>
      <c r="AY102" s="135" t="str">
        <f>IF(AY101="","",VLOOKUP(AY101,シフト記号表!$C$6:$L$47,10,FALSE))</f>
        <v/>
      </c>
      <c r="AZ102" s="136" t="str">
        <f>IF(AZ101="","",VLOOKUP(AZ101,シフト記号表!$C$6:$L$47,10,FALSE))</f>
        <v/>
      </c>
      <c r="BA102" s="136" t="str">
        <f>IF(BA101="","",VLOOKUP(BA101,シフト記号表!$C$6:$L$47,10,FALSE))</f>
        <v/>
      </c>
      <c r="BB102" s="1450">
        <f>IF($BE$3="４週",SUM(W102:AX102),IF($BE$3="暦月",SUM(W102:BA102),""))</f>
        <v>0</v>
      </c>
      <c r="BC102" s="1451"/>
      <c r="BD102" s="1452">
        <f>IF($BE$3="４週",BB102/4,IF($BE$3="暦月",(BB102/($BE$8/7)),""))</f>
        <v>0</v>
      </c>
      <c r="BE102" s="1451"/>
      <c r="BF102" s="1447"/>
      <c r="BG102" s="1448"/>
      <c r="BH102" s="1448"/>
      <c r="BI102" s="1448"/>
      <c r="BJ102" s="1449"/>
    </row>
    <row r="103" spans="2:62" ht="20.25" customHeight="1" x14ac:dyDescent="0.4">
      <c r="B103" s="1462">
        <f>B101+1</f>
        <v>44</v>
      </c>
      <c r="C103" s="1318"/>
      <c r="D103" s="1319"/>
      <c r="E103" s="130"/>
      <c r="F103" s="131"/>
      <c r="G103" s="130"/>
      <c r="H103" s="131"/>
      <c r="I103" s="1377"/>
      <c r="J103" s="1378"/>
      <c r="K103" s="1381"/>
      <c r="L103" s="1382"/>
      <c r="M103" s="1382"/>
      <c r="N103" s="1319"/>
      <c r="O103" s="1420"/>
      <c r="P103" s="1421"/>
      <c r="Q103" s="1421"/>
      <c r="R103" s="1421"/>
      <c r="S103" s="1422"/>
      <c r="T103" s="147" t="s">
        <v>18</v>
      </c>
      <c r="V103" s="98"/>
      <c r="W103" s="85"/>
      <c r="X103" s="86"/>
      <c r="Y103" s="86"/>
      <c r="Z103" s="86"/>
      <c r="AA103" s="86"/>
      <c r="AB103" s="86"/>
      <c r="AC103" s="87"/>
      <c r="AD103" s="85"/>
      <c r="AE103" s="86"/>
      <c r="AF103" s="86"/>
      <c r="AG103" s="86"/>
      <c r="AH103" s="86"/>
      <c r="AI103" s="86"/>
      <c r="AJ103" s="87"/>
      <c r="AK103" s="85"/>
      <c r="AL103" s="86"/>
      <c r="AM103" s="86"/>
      <c r="AN103" s="86"/>
      <c r="AO103" s="86"/>
      <c r="AP103" s="86"/>
      <c r="AQ103" s="87"/>
      <c r="AR103" s="85"/>
      <c r="AS103" s="86"/>
      <c r="AT103" s="86"/>
      <c r="AU103" s="86"/>
      <c r="AV103" s="86"/>
      <c r="AW103" s="86"/>
      <c r="AX103" s="87"/>
      <c r="AY103" s="85"/>
      <c r="AZ103" s="86"/>
      <c r="BA103" s="88"/>
      <c r="BB103" s="1373"/>
      <c r="BC103" s="1374"/>
      <c r="BD103" s="1375"/>
      <c r="BE103" s="1376"/>
      <c r="BF103" s="1385"/>
      <c r="BG103" s="1386"/>
      <c r="BH103" s="1386"/>
      <c r="BI103" s="1386"/>
      <c r="BJ103" s="1387"/>
    </row>
    <row r="104" spans="2:62" ht="20.25" customHeight="1" x14ac:dyDescent="0.4">
      <c r="B104" s="1463"/>
      <c r="C104" s="1453"/>
      <c r="D104" s="1454"/>
      <c r="E104" s="158"/>
      <c r="F104" s="159">
        <f>C103</f>
        <v>0</v>
      </c>
      <c r="G104" s="158"/>
      <c r="H104" s="159">
        <f>I103</f>
        <v>0</v>
      </c>
      <c r="I104" s="1455"/>
      <c r="J104" s="1456"/>
      <c r="K104" s="1457"/>
      <c r="L104" s="1458"/>
      <c r="M104" s="1458"/>
      <c r="N104" s="1454"/>
      <c r="O104" s="1420"/>
      <c r="P104" s="1421"/>
      <c r="Q104" s="1421"/>
      <c r="R104" s="1421"/>
      <c r="S104" s="1422"/>
      <c r="T104" s="148" t="s">
        <v>210</v>
      </c>
      <c r="U104" s="99"/>
      <c r="V104" s="149"/>
      <c r="W104" s="135" t="str">
        <f>IF(W103="","",VLOOKUP(W103,シフト記号表!$C$6:$L$47,10,FALSE))</f>
        <v/>
      </c>
      <c r="X104" s="136" t="str">
        <f>IF(X103="","",VLOOKUP(X103,シフト記号表!$C$6:$L$47,10,FALSE))</f>
        <v/>
      </c>
      <c r="Y104" s="136" t="str">
        <f>IF(Y103="","",VLOOKUP(Y103,シフト記号表!$C$6:$L$47,10,FALSE))</f>
        <v/>
      </c>
      <c r="Z104" s="136" t="str">
        <f>IF(Z103="","",VLOOKUP(Z103,シフト記号表!$C$6:$L$47,10,FALSE))</f>
        <v/>
      </c>
      <c r="AA104" s="136" t="str">
        <f>IF(AA103="","",VLOOKUP(AA103,シフト記号表!$C$6:$L$47,10,FALSE))</f>
        <v/>
      </c>
      <c r="AB104" s="136" t="str">
        <f>IF(AB103="","",VLOOKUP(AB103,シフト記号表!$C$6:$L$47,10,FALSE))</f>
        <v/>
      </c>
      <c r="AC104" s="137" t="str">
        <f>IF(AC103="","",VLOOKUP(AC103,シフト記号表!$C$6:$L$47,10,FALSE))</f>
        <v/>
      </c>
      <c r="AD104" s="135" t="str">
        <f>IF(AD103="","",VLOOKUP(AD103,シフト記号表!$C$6:$L$47,10,FALSE))</f>
        <v/>
      </c>
      <c r="AE104" s="136" t="str">
        <f>IF(AE103="","",VLOOKUP(AE103,シフト記号表!$C$6:$L$47,10,FALSE))</f>
        <v/>
      </c>
      <c r="AF104" s="136" t="str">
        <f>IF(AF103="","",VLOOKUP(AF103,シフト記号表!$C$6:$L$47,10,FALSE))</f>
        <v/>
      </c>
      <c r="AG104" s="136" t="str">
        <f>IF(AG103="","",VLOOKUP(AG103,シフト記号表!$C$6:$L$47,10,FALSE))</f>
        <v/>
      </c>
      <c r="AH104" s="136" t="str">
        <f>IF(AH103="","",VLOOKUP(AH103,シフト記号表!$C$6:$L$47,10,FALSE))</f>
        <v/>
      </c>
      <c r="AI104" s="136" t="str">
        <f>IF(AI103="","",VLOOKUP(AI103,シフト記号表!$C$6:$L$47,10,FALSE))</f>
        <v/>
      </c>
      <c r="AJ104" s="137" t="str">
        <f>IF(AJ103="","",VLOOKUP(AJ103,シフト記号表!$C$6:$L$47,10,FALSE))</f>
        <v/>
      </c>
      <c r="AK104" s="135" t="str">
        <f>IF(AK103="","",VLOOKUP(AK103,シフト記号表!$C$6:$L$47,10,FALSE))</f>
        <v/>
      </c>
      <c r="AL104" s="136" t="str">
        <f>IF(AL103="","",VLOOKUP(AL103,シフト記号表!$C$6:$L$47,10,FALSE))</f>
        <v/>
      </c>
      <c r="AM104" s="136" t="str">
        <f>IF(AM103="","",VLOOKUP(AM103,シフト記号表!$C$6:$L$47,10,FALSE))</f>
        <v/>
      </c>
      <c r="AN104" s="136" t="str">
        <f>IF(AN103="","",VLOOKUP(AN103,シフト記号表!$C$6:$L$47,10,FALSE))</f>
        <v/>
      </c>
      <c r="AO104" s="136" t="str">
        <f>IF(AO103="","",VLOOKUP(AO103,シフト記号表!$C$6:$L$47,10,FALSE))</f>
        <v/>
      </c>
      <c r="AP104" s="136" t="str">
        <f>IF(AP103="","",VLOOKUP(AP103,シフト記号表!$C$6:$L$47,10,FALSE))</f>
        <v/>
      </c>
      <c r="AQ104" s="137" t="str">
        <f>IF(AQ103="","",VLOOKUP(AQ103,シフト記号表!$C$6:$L$47,10,FALSE))</f>
        <v/>
      </c>
      <c r="AR104" s="135" t="str">
        <f>IF(AR103="","",VLOOKUP(AR103,シフト記号表!$C$6:$L$47,10,FALSE))</f>
        <v/>
      </c>
      <c r="AS104" s="136" t="str">
        <f>IF(AS103="","",VLOOKUP(AS103,シフト記号表!$C$6:$L$47,10,FALSE))</f>
        <v/>
      </c>
      <c r="AT104" s="136" t="str">
        <f>IF(AT103="","",VLOOKUP(AT103,シフト記号表!$C$6:$L$47,10,FALSE))</f>
        <v/>
      </c>
      <c r="AU104" s="136" t="str">
        <f>IF(AU103="","",VLOOKUP(AU103,シフト記号表!$C$6:$L$47,10,FALSE))</f>
        <v/>
      </c>
      <c r="AV104" s="136" t="str">
        <f>IF(AV103="","",VLOOKUP(AV103,シフト記号表!$C$6:$L$47,10,FALSE))</f>
        <v/>
      </c>
      <c r="AW104" s="136" t="str">
        <f>IF(AW103="","",VLOOKUP(AW103,シフト記号表!$C$6:$L$47,10,FALSE))</f>
        <v/>
      </c>
      <c r="AX104" s="137" t="str">
        <f>IF(AX103="","",VLOOKUP(AX103,シフト記号表!$C$6:$L$47,10,FALSE))</f>
        <v/>
      </c>
      <c r="AY104" s="135" t="str">
        <f>IF(AY103="","",VLOOKUP(AY103,シフト記号表!$C$6:$L$47,10,FALSE))</f>
        <v/>
      </c>
      <c r="AZ104" s="136" t="str">
        <f>IF(AZ103="","",VLOOKUP(AZ103,シフト記号表!$C$6:$L$47,10,FALSE))</f>
        <v/>
      </c>
      <c r="BA104" s="136" t="str">
        <f>IF(BA103="","",VLOOKUP(BA103,シフト記号表!$C$6:$L$47,10,FALSE))</f>
        <v/>
      </c>
      <c r="BB104" s="1450">
        <f>IF($BE$3="４週",SUM(W104:AX104),IF($BE$3="暦月",SUM(W104:BA104),""))</f>
        <v>0</v>
      </c>
      <c r="BC104" s="1451"/>
      <c r="BD104" s="1452">
        <f>IF($BE$3="４週",BB104/4,IF($BE$3="暦月",(BB104/($BE$8/7)),""))</f>
        <v>0</v>
      </c>
      <c r="BE104" s="1451"/>
      <c r="BF104" s="1447"/>
      <c r="BG104" s="1448"/>
      <c r="BH104" s="1448"/>
      <c r="BI104" s="1448"/>
      <c r="BJ104" s="1449"/>
    </row>
    <row r="105" spans="2:62" ht="20.25" customHeight="1" x14ac:dyDescent="0.4">
      <c r="B105" s="1462">
        <f>B103+1</f>
        <v>45</v>
      </c>
      <c r="C105" s="1318"/>
      <c r="D105" s="1319"/>
      <c r="E105" s="130"/>
      <c r="F105" s="131"/>
      <c r="G105" s="130"/>
      <c r="H105" s="131"/>
      <c r="I105" s="1377"/>
      <c r="J105" s="1378"/>
      <c r="K105" s="1381"/>
      <c r="L105" s="1382"/>
      <c r="M105" s="1382"/>
      <c r="N105" s="1319"/>
      <c r="O105" s="1420"/>
      <c r="P105" s="1421"/>
      <c r="Q105" s="1421"/>
      <c r="R105" s="1421"/>
      <c r="S105" s="1422"/>
      <c r="T105" s="147" t="s">
        <v>18</v>
      </c>
      <c r="V105" s="98"/>
      <c r="W105" s="85"/>
      <c r="X105" s="86"/>
      <c r="Y105" s="86"/>
      <c r="Z105" s="86"/>
      <c r="AA105" s="86"/>
      <c r="AB105" s="86"/>
      <c r="AC105" s="87"/>
      <c r="AD105" s="85"/>
      <c r="AE105" s="86"/>
      <c r="AF105" s="86"/>
      <c r="AG105" s="86"/>
      <c r="AH105" s="86"/>
      <c r="AI105" s="86"/>
      <c r="AJ105" s="87"/>
      <c r="AK105" s="85"/>
      <c r="AL105" s="86"/>
      <c r="AM105" s="86"/>
      <c r="AN105" s="86"/>
      <c r="AO105" s="86"/>
      <c r="AP105" s="86"/>
      <c r="AQ105" s="87"/>
      <c r="AR105" s="85"/>
      <c r="AS105" s="86"/>
      <c r="AT105" s="86"/>
      <c r="AU105" s="86"/>
      <c r="AV105" s="86"/>
      <c r="AW105" s="86"/>
      <c r="AX105" s="87"/>
      <c r="AY105" s="85"/>
      <c r="AZ105" s="86"/>
      <c r="BA105" s="88"/>
      <c r="BB105" s="1373"/>
      <c r="BC105" s="1374"/>
      <c r="BD105" s="1375"/>
      <c r="BE105" s="1376"/>
      <c r="BF105" s="1385"/>
      <c r="BG105" s="1386"/>
      <c r="BH105" s="1386"/>
      <c r="BI105" s="1386"/>
      <c r="BJ105" s="1387"/>
    </row>
    <row r="106" spans="2:62" ht="20.25" customHeight="1" x14ac:dyDescent="0.4">
      <c r="B106" s="1463"/>
      <c r="C106" s="1453"/>
      <c r="D106" s="1454"/>
      <c r="E106" s="158"/>
      <c r="F106" s="159">
        <f>C105</f>
        <v>0</v>
      </c>
      <c r="G106" s="158"/>
      <c r="H106" s="159">
        <f>I105</f>
        <v>0</v>
      </c>
      <c r="I106" s="1455"/>
      <c r="J106" s="1456"/>
      <c r="K106" s="1457"/>
      <c r="L106" s="1458"/>
      <c r="M106" s="1458"/>
      <c r="N106" s="1454"/>
      <c r="O106" s="1420"/>
      <c r="P106" s="1421"/>
      <c r="Q106" s="1421"/>
      <c r="R106" s="1421"/>
      <c r="S106" s="1422"/>
      <c r="T106" s="148" t="s">
        <v>210</v>
      </c>
      <c r="U106" s="99"/>
      <c r="V106" s="149"/>
      <c r="W106" s="135" t="str">
        <f>IF(W105="","",VLOOKUP(W105,シフト記号表!$C$6:$L$47,10,FALSE))</f>
        <v/>
      </c>
      <c r="X106" s="136" t="str">
        <f>IF(X105="","",VLOOKUP(X105,シフト記号表!$C$6:$L$47,10,FALSE))</f>
        <v/>
      </c>
      <c r="Y106" s="136" t="str">
        <f>IF(Y105="","",VLOOKUP(Y105,シフト記号表!$C$6:$L$47,10,FALSE))</f>
        <v/>
      </c>
      <c r="Z106" s="136" t="str">
        <f>IF(Z105="","",VLOOKUP(Z105,シフト記号表!$C$6:$L$47,10,FALSE))</f>
        <v/>
      </c>
      <c r="AA106" s="136" t="str">
        <f>IF(AA105="","",VLOOKUP(AA105,シフト記号表!$C$6:$L$47,10,FALSE))</f>
        <v/>
      </c>
      <c r="AB106" s="136" t="str">
        <f>IF(AB105="","",VLOOKUP(AB105,シフト記号表!$C$6:$L$47,10,FALSE))</f>
        <v/>
      </c>
      <c r="AC106" s="137" t="str">
        <f>IF(AC105="","",VLOOKUP(AC105,シフト記号表!$C$6:$L$47,10,FALSE))</f>
        <v/>
      </c>
      <c r="AD106" s="135" t="str">
        <f>IF(AD105="","",VLOOKUP(AD105,シフト記号表!$C$6:$L$47,10,FALSE))</f>
        <v/>
      </c>
      <c r="AE106" s="136" t="str">
        <f>IF(AE105="","",VLOOKUP(AE105,シフト記号表!$C$6:$L$47,10,FALSE))</f>
        <v/>
      </c>
      <c r="AF106" s="136" t="str">
        <f>IF(AF105="","",VLOOKUP(AF105,シフト記号表!$C$6:$L$47,10,FALSE))</f>
        <v/>
      </c>
      <c r="AG106" s="136" t="str">
        <f>IF(AG105="","",VLOOKUP(AG105,シフト記号表!$C$6:$L$47,10,FALSE))</f>
        <v/>
      </c>
      <c r="AH106" s="136" t="str">
        <f>IF(AH105="","",VLOOKUP(AH105,シフト記号表!$C$6:$L$47,10,FALSE))</f>
        <v/>
      </c>
      <c r="AI106" s="136" t="str">
        <f>IF(AI105="","",VLOOKUP(AI105,シフト記号表!$C$6:$L$47,10,FALSE))</f>
        <v/>
      </c>
      <c r="AJ106" s="137" t="str">
        <f>IF(AJ105="","",VLOOKUP(AJ105,シフト記号表!$C$6:$L$47,10,FALSE))</f>
        <v/>
      </c>
      <c r="AK106" s="135" t="str">
        <f>IF(AK105="","",VLOOKUP(AK105,シフト記号表!$C$6:$L$47,10,FALSE))</f>
        <v/>
      </c>
      <c r="AL106" s="136" t="str">
        <f>IF(AL105="","",VLOOKUP(AL105,シフト記号表!$C$6:$L$47,10,FALSE))</f>
        <v/>
      </c>
      <c r="AM106" s="136" t="str">
        <f>IF(AM105="","",VLOOKUP(AM105,シフト記号表!$C$6:$L$47,10,FALSE))</f>
        <v/>
      </c>
      <c r="AN106" s="136" t="str">
        <f>IF(AN105="","",VLOOKUP(AN105,シフト記号表!$C$6:$L$47,10,FALSE))</f>
        <v/>
      </c>
      <c r="AO106" s="136" t="str">
        <f>IF(AO105="","",VLOOKUP(AO105,シフト記号表!$C$6:$L$47,10,FALSE))</f>
        <v/>
      </c>
      <c r="AP106" s="136" t="str">
        <f>IF(AP105="","",VLOOKUP(AP105,シフト記号表!$C$6:$L$47,10,FALSE))</f>
        <v/>
      </c>
      <c r="AQ106" s="137" t="str">
        <f>IF(AQ105="","",VLOOKUP(AQ105,シフト記号表!$C$6:$L$47,10,FALSE))</f>
        <v/>
      </c>
      <c r="AR106" s="135" t="str">
        <f>IF(AR105="","",VLOOKUP(AR105,シフト記号表!$C$6:$L$47,10,FALSE))</f>
        <v/>
      </c>
      <c r="AS106" s="136" t="str">
        <f>IF(AS105="","",VLOOKUP(AS105,シフト記号表!$C$6:$L$47,10,FALSE))</f>
        <v/>
      </c>
      <c r="AT106" s="136" t="str">
        <f>IF(AT105="","",VLOOKUP(AT105,シフト記号表!$C$6:$L$47,10,FALSE))</f>
        <v/>
      </c>
      <c r="AU106" s="136" t="str">
        <f>IF(AU105="","",VLOOKUP(AU105,シフト記号表!$C$6:$L$47,10,FALSE))</f>
        <v/>
      </c>
      <c r="AV106" s="136" t="str">
        <f>IF(AV105="","",VLOOKUP(AV105,シフト記号表!$C$6:$L$47,10,FALSE))</f>
        <v/>
      </c>
      <c r="AW106" s="136" t="str">
        <f>IF(AW105="","",VLOOKUP(AW105,シフト記号表!$C$6:$L$47,10,FALSE))</f>
        <v/>
      </c>
      <c r="AX106" s="137" t="str">
        <f>IF(AX105="","",VLOOKUP(AX105,シフト記号表!$C$6:$L$47,10,FALSE))</f>
        <v/>
      </c>
      <c r="AY106" s="135" t="str">
        <f>IF(AY105="","",VLOOKUP(AY105,シフト記号表!$C$6:$L$47,10,FALSE))</f>
        <v/>
      </c>
      <c r="AZ106" s="136" t="str">
        <f>IF(AZ105="","",VLOOKUP(AZ105,シフト記号表!$C$6:$L$47,10,FALSE))</f>
        <v/>
      </c>
      <c r="BA106" s="136" t="str">
        <f>IF(BA105="","",VLOOKUP(BA105,シフト記号表!$C$6:$L$47,10,FALSE))</f>
        <v/>
      </c>
      <c r="BB106" s="1450">
        <f>IF($BE$3="４週",SUM(W106:AX106),IF($BE$3="暦月",SUM(W106:BA106),""))</f>
        <v>0</v>
      </c>
      <c r="BC106" s="1451"/>
      <c r="BD106" s="1452">
        <f>IF($BE$3="４週",BB106/4,IF($BE$3="暦月",(BB106/($BE$8/7)),""))</f>
        <v>0</v>
      </c>
      <c r="BE106" s="1451"/>
      <c r="BF106" s="1447"/>
      <c r="BG106" s="1448"/>
      <c r="BH106" s="1448"/>
      <c r="BI106" s="1448"/>
      <c r="BJ106" s="1449"/>
    </row>
    <row r="107" spans="2:62" ht="20.25" customHeight="1" x14ac:dyDescent="0.4">
      <c r="B107" s="1462">
        <f>B105+1</f>
        <v>46</v>
      </c>
      <c r="C107" s="1318"/>
      <c r="D107" s="1319"/>
      <c r="E107" s="130"/>
      <c r="F107" s="131"/>
      <c r="G107" s="130"/>
      <c r="H107" s="131"/>
      <c r="I107" s="1377"/>
      <c r="J107" s="1378"/>
      <c r="K107" s="1381"/>
      <c r="L107" s="1382"/>
      <c r="M107" s="1382"/>
      <c r="N107" s="1319"/>
      <c r="O107" s="1420"/>
      <c r="P107" s="1421"/>
      <c r="Q107" s="1421"/>
      <c r="R107" s="1421"/>
      <c r="S107" s="1422"/>
      <c r="T107" s="147" t="s">
        <v>18</v>
      </c>
      <c r="V107" s="98"/>
      <c r="W107" s="85"/>
      <c r="X107" s="86"/>
      <c r="Y107" s="86"/>
      <c r="Z107" s="86"/>
      <c r="AA107" s="86"/>
      <c r="AB107" s="86"/>
      <c r="AC107" s="87"/>
      <c r="AD107" s="85"/>
      <c r="AE107" s="86"/>
      <c r="AF107" s="86"/>
      <c r="AG107" s="86"/>
      <c r="AH107" s="86"/>
      <c r="AI107" s="86"/>
      <c r="AJ107" s="87"/>
      <c r="AK107" s="85"/>
      <c r="AL107" s="86"/>
      <c r="AM107" s="86"/>
      <c r="AN107" s="86"/>
      <c r="AO107" s="86"/>
      <c r="AP107" s="86"/>
      <c r="AQ107" s="87"/>
      <c r="AR107" s="85"/>
      <c r="AS107" s="86"/>
      <c r="AT107" s="86"/>
      <c r="AU107" s="86"/>
      <c r="AV107" s="86"/>
      <c r="AW107" s="86"/>
      <c r="AX107" s="87"/>
      <c r="AY107" s="85"/>
      <c r="AZ107" s="86"/>
      <c r="BA107" s="88"/>
      <c r="BB107" s="1373"/>
      <c r="BC107" s="1374"/>
      <c r="BD107" s="1375"/>
      <c r="BE107" s="1376"/>
      <c r="BF107" s="1385"/>
      <c r="BG107" s="1386"/>
      <c r="BH107" s="1386"/>
      <c r="BI107" s="1386"/>
      <c r="BJ107" s="1387"/>
    </row>
    <row r="108" spans="2:62" ht="20.25" customHeight="1" x14ac:dyDescent="0.4">
      <c r="B108" s="1463"/>
      <c r="C108" s="1453"/>
      <c r="D108" s="1454"/>
      <c r="E108" s="158"/>
      <c r="F108" s="159">
        <f>C107</f>
        <v>0</v>
      </c>
      <c r="G108" s="158"/>
      <c r="H108" s="159">
        <f>I107</f>
        <v>0</v>
      </c>
      <c r="I108" s="1455"/>
      <c r="J108" s="1456"/>
      <c r="K108" s="1457"/>
      <c r="L108" s="1458"/>
      <c r="M108" s="1458"/>
      <c r="N108" s="1454"/>
      <c r="O108" s="1420"/>
      <c r="P108" s="1421"/>
      <c r="Q108" s="1421"/>
      <c r="R108" s="1421"/>
      <c r="S108" s="1422"/>
      <c r="T108" s="148" t="s">
        <v>210</v>
      </c>
      <c r="U108" s="99"/>
      <c r="V108" s="149"/>
      <c r="W108" s="135" t="str">
        <f>IF(W107="","",VLOOKUP(W107,シフト記号表!$C$6:$L$47,10,FALSE))</f>
        <v/>
      </c>
      <c r="X108" s="136" t="str">
        <f>IF(X107="","",VLOOKUP(X107,シフト記号表!$C$6:$L$47,10,FALSE))</f>
        <v/>
      </c>
      <c r="Y108" s="136" t="str">
        <f>IF(Y107="","",VLOOKUP(Y107,シフト記号表!$C$6:$L$47,10,FALSE))</f>
        <v/>
      </c>
      <c r="Z108" s="136" t="str">
        <f>IF(Z107="","",VLOOKUP(Z107,シフト記号表!$C$6:$L$47,10,FALSE))</f>
        <v/>
      </c>
      <c r="AA108" s="136" t="str">
        <f>IF(AA107="","",VLOOKUP(AA107,シフト記号表!$C$6:$L$47,10,FALSE))</f>
        <v/>
      </c>
      <c r="AB108" s="136" t="str">
        <f>IF(AB107="","",VLOOKUP(AB107,シフト記号表!$C$6:$L$47,10,FALSE))</f>
        <v/>
      </c>
      <c r="AC108" s="137" t="str">
        <f>IF(AC107="","",VLOOKUP(AC107,シフト記号表!$C$6:$L$47,10,FALSE))</f>
        <v/>
      </c>
      <c r="AD108" s="135" t="str">
        <f>IF(AD107="","",VLOOKUP(AD107,シフト記号表!$C$6:$L$47,10,FALSE))</f>
        <v/>
      </c>
      <c r="AE108" s="136" t="str">
        <f>IF(AE107="","",VLOOKUP(AE107,シフト記号表!$C$6:$L$47,10,FALSE))</f>
        <v/>
      </c>
      <c r="AF108" s="136" t="str">
        <f>IF(AF107="","",VLOOKUP(AF107,シフト記号表!$C$6:$L$47,10,FALSE))</f>
        <v/>
      </c>
      <c r="AG108" s="136" t="str">
        <f>IF(AG107="","",VLOOKUP(AG107,シフト記号表!$C$6:$L$47,10,FALSE))</f>
        <v/>
      </c>
      <c r="AH108" s="136" t="str">
        <f>IF(AH107="","",VLOOKUP(AH107,シフト記号表!$C$6:$L$47,10,FALSE))</f>
        <v/>
      </c>
      <c r="AI108" s="136" t="str">
        <f>IF(AI107="","",VLOOKUP(AI107,シフト記号表!$C$6:$L$47,10,FALSE))</f>
        <v/>
      </c>
      <c r="AJ108" s="137" t="str">
        <f>IF(AJ107="","",VLOOKUP(AJ107,シフト記号表!$C$6:$L$47,10,FALSE))</f>
        <v/>
      </c>
      <c r="AK108" s="135" t="str">
        <f>IF(AK107="","",VLOOKUP(AK107,シフト記号表!$C$6:$L$47,10,FALSE))</f>
        <v/>
      </c>
      <c r="AL108" s="136" t="str">
        <f>IF(AL107="","",VLOOKUP(AL107,シフト記号表!$C$6:$L$47,10,FALSE))</f>
        <v/>
      </c>
      <c r="AM108" s="136" t="str">
        <f>IF(AM107="","",VLOOKUP(AM107,シフト記号表!$C$6:$L$47,10,FALSE))</f>
        <v/>
      </c>
      <c r="AN108" s="136" t="str">
        <f>IF(AN107="","",VLOOKUP(AN107,シフト記号表!$C$6:$L$47,10,FALSE))</f>
        <v/>
      </c>
      <c r="AO108" s="136" t="str">
        <f>IF(AO107="","",VLOOKUP(AO107,シフト記号表!$C$6:$L$47,10,FALSE))</f>
        <v/>
      </c>
      <c r="AP108" s="136" t="str">
        <f>IF(AP107="","",VLOOKUP(AP107,シフト記号表!$C$6:$L$47,10,FALSE))</f>
        <v/>
      </c>
      <c r="AQ108" s="137" t="str">
        <f>IF(AQ107="","",VLOOKUP(AQ107,シフト記号表!$C$6:$L$47,10,FALSE))</f>
        <v/>
      </c>
      <c r="AR108" s="135" t="str">
        <f>IF(AR107="","",VLOOKUP(AR107,シフト記号表!$C$6:$L$47,10,FALSE))</f>
        <v/>
      </c>
      <c r="AS108" s="136" t="str">
        <f>IF(AS107="","",VLOOKUP(AS107,シフト記号表!$C$6:$L$47,10,FALSE))</f>
        <v/>
      </c>
      <c r="AT108" s="136" t="str">
        <f>IF(AT107="","",VLOOKUP(AT107,シフト記号表!$C$6:$L$47,10,FALSE))</f>
        <v/>
      </c>
      <c r="AU108" s="136" t="str">
        <f>IF(AU107="","",VLOOKUP(AU107,シフト記号表!$C$6:$L$47,10,FALSE))</f>
        <v/>
      </c>
      <c r="AV108" s="136" t="str">
        <f>IF(AV107="","",VLOOKUP(AV107,シフト記号表!$C$6:$L$47,10,FALSE))</f>
        <v/>
      </c>
      <c r="AW108" s="136" t="str">
        <f>IF(AW107="","",VLOOKUP(AW107,シフト記号表!$C$6:$L$47,10,FALSE))</f>
        <v/>
      </c>
      <c r="AX108" s="137" t="str">
        <f>IF(AX107="","",VLOOKUP(AX107,シフト記号表!$C$6:$L$47,10,FALSE))</f>
        <v/>
      </c>
      <c r="AY108" s="135" t="str">
        <f>IF(AY107="","",VLOOKUP(AY107,シフト記号表!$C$6:$L$47,10,FALSE))</f>
        <v/>
      </c>
      <c r="AZ108" s="136" t="str">
        <f>IF(AZ107="","",VLOOKUP(AZ107,シフト記号表!$C$6:$L$47,10,FALSE))</f>
        <v/>
      </c>
      <c r="BA108" s="136" t="str">
        <f>IF(BA107="","",VLOOKUP(BA107,シフト記号表!$C$6:$L$47,10,FALSE))</f>
        <v/>
      </c>
      <c r="BB108" s="1450">
        <f>IF($BE$3="４週",SUM(W108:AX108),IF($BE$3="暦月",SUM(W108:BA108),""))</f>
        <v>0</v>
      </c>
      <c r="BC108" s="1451"/>
      <c r="BD108" s="1452">
        <f>IF($BE$3="４週",BB108/4,IF($BE$3="暦月",(BB108/($BE$8/7)),""))</f>
        <v>0</v>
      </c>
      <c r="BE108" s="1451"/>
      <c r="BF108" s="1447"/>
      <c r="BG108" s="1448"/>
      <c r="BH108" s="1448"/>
      <c r="BI108" s="1448"/>
      <c r="BJ108" s="1449"/>
    </row>
    <row r="109" spans="2:62" ht="20.25" customHeight="1" x14ac:dyDescent="0.4">
      <c r="B109" s="1462">
        <f>B107+1</f>
        <v>47</v>
      </c>
      <c r="C109" s="1318"/>
      <c r="D109" s="1319"/>
      <c r="E109" s="130"/>
      <c r="F109" s="131"/>
      <c r="G109" s="130"/>
      <c r="H109" s="131"/>
      <c r="I109" s="1377"/>
      <c r="J109" s="1378"/>
      <c r="K109" s="1381"/>
      <c r="L109" s="1382"/>
      <c r="M109" s="1382"/>
      <c r="N109" s="1319"/>
      <c r="O109" s="1420"/>
      <c r="P109" s="1421"/>
      <c r="Q109" s="1421"/>
      <c r="R109" s="1421"/>
      <c r="S109" s="1422"/>
      <c r="T109" s="147" t="s">
        <v>18</v>
      </c>
      <c r="V109" s="98"/>
      <c r="W109" s="85"/>
      <c r="X109" s="86"/>
      <c r="Y109" s="86"/>
      <c r="Z109" s="86"/>
      <c r="AA109" s="86"/>
      <c r="AB109" s="86"/>
      <c r="AC109" s="87"/>
      <c r="AD109" s="85"/>
      <c r="AE109" s="86"/>
      <c r="AF109" s="86"/>
      <c r="AG109" s="86"/>
      <c r="AH109" s="86"/>
      <c r="AI109" s="86"/>
      <c r="AJ109" s="87"/>
      <c r="AK109" s="85"/>
      <c r="AL109" s="86"/>
      <c r="AM109" s="86"/>
      <c r="AN109" s="86"/>
      <c r="AO109" s="86"/>
      <c r="AP109" s="86"/>
      <c r="AQ109" s="87"/>
      <c r="AR109" s="85"/>
      <c r="AS109" s="86"/>
      <c r="AT109" s="86"/>
      <c r="AU109" s="86"/>
      <c r="AV109" s="86"/>
      <c r="AW109" s="86"/>
      <c r="AX109" s="87"/>
      <c r="AY109" s="85"/>
      <c r="AZ109" s="86"/>
      <c r="BA109" s="88"/>
      <c r="BB109" s="1373"/>
      <c r="BC109" s="1374"/>
      <c r="BD109" s="1375"/>
      <c r="BE109" s="1376"/>
      <c r="BF109" s="1385"/>
      <c r="BG109" s="1386"/>
      <c r="BH109" s="1386"/>
      <c r="BI109" s="1386"/>
      <c r="BJ109" s="1387"/>
    </row>
    <row r="110" spans="2:62" ht="20.25" customHeight="1" x14ac:dyDescent="0.4">
      <c r="B110" s="1463"/>
      <c r="C110" s="1453"/>
      <c r="D110" s="1454"/>
      <c r="E110" s="158"/>
      <c r="F110" s="159">
        <f>C109</f>
        <v>0</v>
      </c>
      <c r="G110" s="158"/>
      <c r="H110" s="159">
        <f>I109</f>
        <v>0</v>
      </c>
      <c r="I110" s="1455"/>
      <c r="J110" s="1456"/>
      <c r="K110" s="1457"/>
      <c r="L110" s="1458"/>
      <c r="M110" s="1458"/>
      <c r="N110" s="1454"/>
      <c r="O110" s="1420"/>
      <c r="P110" s="1421"/>
      <c r="Q110" s="1421"/>
      <c r="R110" s="1421"/>
      <c r="S110" s="1422"/>
      <c r="T110" s="148" t="s">
        <v>210</v>
      </c>
      <c r="U110" s="99"/>
      <c r="V110" s="149"/>
      <c r="W110" s="135" t="str">
        <f>IF(W109="","",VLOOKUP(W109,シフト記号表!$C$6:$L$47,10,FALSE))</f>
        <v/>
      </c>
      <c r="X110" s="136" t="str">
        <f>IF(X109="","",VLOOKUP(X109,シフト記号表!$C$6:$L$47,10,FALSE))</f>
        <v/>
      </c>
      <c r="Y110" s="136" t="str">
        <f>IF(Y109="","",VLOOKUP(Y109,シフト記号表!$C$6:$L$47,10,FALSE))</f>
        <v/>
      </c>
      <c r="Z110" s="136" t="str">
        <f>IF(Z109="","",VLOOKUP(Z109,シフト記号表!$C$6:$L$47,10,FALSE))</f>
        <v/>
      </c>
      <c r="AA110" s="136" t="str">
        <f>IF(AA109="","",VLOOKUP(AA109,シフト記号表!$C$6:$L$47,10,FALSE))</f>
        <v/>
      </c>
      <c r="AB110" s="136" t="str">
        <f>IF(AB109="","",VLOOKUP(AB109,シフト記号表!$C$6:$L$47,10,FALSE))</f>
        <v/>
      </c>
      <c r="AC110" s="137" t="str">
        <f>IF(AC109="","",VLOOKUP(AC109,シフト記号表!$C$6:$L$47,10,FALSE))</f>
        <v/>
      </c>
      <c r="AD110" s="135" t="str">
        <f>IF(AD109="","",VLOOKUP(AD109,シフト記号表!$C$6:$L$47,10,FALSE))</f>
        <v/>
      </c>
      <c r="AE110" s="136" t="str">
        <f>IF(AE109="","",VLOOKUP(AE109,シフト記号表!$C$6:$L$47,10,FALSE))</f>
        <v/>
      </c>
      <c r="AF110" s="136" t="str">
        <f>IF(AF109="","",VLOOKUP(AF109,シフト記号表!$C$6:$L$47,10,FALSE))</f>
        <v/>
      </c>
      <c r="AG110" s="136" t="str">
        <f>IF(AG109="","",VLOOKUP(AG109,シフト記号表!$C$6:$L$47,10,FALSE))</f>
        <v/>
      </c>
      <c r="AH110" s="136" t="str">
        <f>IF(AH109="","",VLOOKUP(AH109,シフト記号表!$C$6:$L$47,10,FALSE))</f>
        <v/>
      </c>
      <c r="AI110" s="136" t="str">
        <f>IF(AI109="","",VLOOKUP(AI109,シフト記号表!$C$6:$L$47,10,FALSE))</f>
        <v/>
      </c>
      <c r="AJ110" s="137" t="str">
        <f>IF(AJ109="","",VLOOKUP(AJ109,シフト記号表!$C$6:$L$47,10,FALSE))</f>
        <v/>
      </c>
      <c r="AK110" s="135" t="str">
        <f>IF(AK109="","",VLOOKUP(AK109,シフト記号表!$C$6:$L$47,10,FALSE))</f>
        <v/>
      </c>
      <c r="AL110" s="136" t="str">
        <f>IF(AL109="","",VLOOKUP(AL109,シフト記号表!$C$6:$L$47,10,FALSE))</f>
        <v/>
      </c>
      <c r="AM110" s="136" t="str">
        <f>IF(AM109="","",VLOOKUP(AM109,シフト記号表!$C$6:$L$47,10,FALSE))</f>
        <v/>
      </c>
      <c r="AN110" s="136" t="str">
        <f>IF(AN109="","",VLOOKUP(AN109,シフト記号表!$C$6:$L$47,10,FALSE))</f>
        <v/>
      </c>
      <c r="AO110" s="136" t="str">
        <f>IF(AO109="","",VLOOKUP(AO109,シフト記号表!$C$6:$L$47,10,FALSE))</f>
        <v/>
      </c>
      <c r="AP110" s="136" t="str">
        <f>IF(AP109="","",VLOOKUP(AP109,シフト記号表!$C$6:$L$47,10,FALSE))</f>
        <v/>
      </c>
      <c r="AQ110" s="137" t="str">
        <f>IF(AQ109="","",VLOOKUP(AQ109,シフト記号表!$C$6:$L$47,10,FALSE))</f>
        <v/>
      </c>
      <c r="AR110" s="135" t="str">
        <f>IF(AR109="","",VLOOKUP(AR109,シフト記号表!$C$6:$L$47,10,FALSE))</f>
        <v/>
      </c>
      <c r="AS110" s="136" t="str">
        <f>IF(AS109="","",VLOOKUP(AS109,シフト記号表!$C$6:$L$47,10,FALSE))</f>
        <v/>
      </c>
      <c r="AT110" s="136" t="str">
        <f>IF(AT109="","",VLOOKUP(AT109,シフト記号表!$C$6:$L$47,10,FALSE))</f>
        <v/>
      </c>
      <c r="AU110" s="136" t="str">
        <f>IF(AU109="","",VLOOKUP(AU109,シフト記号表!$C$6:$L$47,10,FALSE))</f>
        <v/>
      </c>
      <c r="AV110" s="136" t="str">
        <f>IF(AV109="","",VLOOKUP(AV109,シフト記号表!$C$6:$L$47,10,FALSE))</f>
        <v/>
      </c>
      <c r="AW110" s="136" t="str">
        <f>IF(AW109="","",VLOOKUP(AW109,シフト記号表!$C$6:$L$47,10,FALSE))</f>
        <v/>
      </c>
      <c r="AX110" s="137" t="str">
        <f>IF(AX109="","",VLOOKUP(AX109,シフト記号表!$C$6:$L$47,10,FALSE))</f>
        <v/>
      </c>
      <c r="AY110" s="135" t="str">
        <f>IF(AY109="","",VLOOKUP(AY109,シフト記号表!$C$6:$L$47,10,FALSE))</f>
        <v/>
      </c>
      <c r="AZ110" s="136" t="str">
        <f>IF(AZ109="","",VLOOKUP(AZ109,シフト記号表!$C$6:$L$47,10,FALSE))</f>
        <v/>
      </c>
      <c r="BA110" s="136" t="str">
        <f>IF(BA109="","",VLOOKUP(BA109,シフト記号表!$C$6:$L$47,10,FALSE))</f>
        <v/>
      </c>
      <c r="BB110" s="1450">
        <f>IF($BE$3="４週",SUM(W110:AX110),IF($BE$3="暦月",SUM(W110:BA110),""))</f>
        <v>0</v>
      </c>
      <c r="BC110" s="1451"/>
      <c r="BD110" s="1452">
        <f>IF($BE$3="４週",BB110/4,IF($BE$3="暦月",(BB110/($BE$8/7)),""))</f>
        <v>0</v>
      </c>
      <c r="BE110" s="1451"/>
      <c r="BF110" s="1447"/>
      <c r="BG110" s="1448"/>
      <c r="BH110" s="1448"/>
      <c r="BI110" s="1448"/>
      <c r="BJ110" s="1449"/>
    </row>
    <row r="111" spans="2:62" ht="20.25" customHeight="1" x14ac:dyDescent="0.4">
      <c r="B111" s="1462">
        <f>B109+1</f>
        <v>48</v>
      </c>
      <c r="C111" s="1318"/>
      <c r="D111" s="1319"/>
      <c r="E111" s="130"/>
      <c r="F111" s="131"/>
      <c r="G111" s="130"/>
      <c r="H111" s="131"/>
      <c r="I111" s="1377"/>
      <c r="J111" s="1378"/>
      <c r="K111" s="1381"/>
      <c r="L111" s="1382"/>
      <c r="M111" s="1382"/>
      <c r="N111" s="1319"/>
      <c r="O111" s="1420"/>
      <c r="P111" s="1421"/>
      <c r="Q111" s="1421"/>
      <c r="R111" s="1421"/>
      <c r="S111" s="1422"/>
      <c r="T111" s="147" t="s">
        <v>18</v>
      </c>
      <c r="V111" s="98"/>
      <c r="W111" s="85"/>
      <c r="X111" s="86"/>
      <c r="Y111" s="86"/>
      <c r="Z111" s="86"/>
      <c r="AA111" s="86"/>
      <c r="AB111" s="86"/>
      <c r="AC111" s="87"/>
      <c r="AD111" s="85"/>
      <c r="AE111" s="86"/>
      <c r="AF111" s="86"/>
      <c r="AG111" s="86"/>
      <c r="AH111" s="86"/>
      <c r="AI111" s="86"/>
      <c r="AJ111" s="87"/>
      <c r="AK111" s="85"/>
      <c r="AL111" s="86"/>
      <c r="AM111" s="86"/>
      <c r="AN111" s="86"/>
      <c r="AO111" s="86"/>
      <c r="AP111" s="86"/>
      <c r="AQ111" s="87"/>
      <c r="AR111" s="85"/>
      <c r="AS111" s="86"/>
      <c r="AT111" s="86"/>
      <c r="AU111" s="86"/>
      <c r="AV111" s="86"/>
      <c r="AW111" s="86"/>
      <c r="AX111" s="87"/>
      <c r="AY111" s="85"/>
      <c r="AZ111" s="86"/>
      <c r="BA111" s="88"/>
      <c r="BB111" s="1373"/>
      <c r="BC111" s="1374"/>
      <c r="BD111" s="1375"/>
      <c r="BE111" s="1376"/>
      <c r="BF111" s="1385"/>
      <c r="BG111" s="1386"/>
      <c r="BH111" s="1386"/>
      <c r="BI111" s="1386"/>
      <c r="BJ111" s="1387"/>
    </row>
    <row r="112" spans="2:62" ht="20.25" customHeight="1" x14ac:dyDescent="0.4">
      <c r="B112" s="1463"/>
      <c r="C112" s="1453"/>
      <c r="D112" s="1454"/>
      <c r="E112" s="158"/>
      <c r="F112" s="159">
        <f>C111</f>
        <v>0</v>
      </c>
      <c r="G112" s="158"/>
      <c r="H112" s="159">
        <f>I111</f>
        <v>0</v>
      </c>
      <c r="I112" s="1455"/>
      <c r="J112" s="1456"/>
      <c r="K112" s="1457"/>
      <c r="L112" s="1458"/>
      <c r="M112" s="1458"/>
      <c r="N112" s="1454"/>
      <c r="O112" s="1420"/>
      <c r="P112" s="1421"/>
      <c r="Q112" s="1421"/>
      <c r="R112" s="1421"/>
      <c r="S112" s="1422"/>
      <c r="T112" s="148" t="s">
        <v>210</v>
      </c>
      <c r="U112" s="99"/>
      <c r="V112" s="149"/>
      <c r="W112" s="135" t="str">
        <f>IF(W111="","",VLOOKUP(W111,シフト記号表!$C$6:$L$47,10,FALSE))</f>
        <v/>
      </c>
      <c r="X112" s="136" t="str">
        <f>IF(X111="","",VLOOKUP(X111,シフト記号表!$C$6:$L$47,10,FALSE))</f>
        <v/>
      </c>
      <c r="Y112" s="136" t="str">
        <f>IF(Y111="","",VLOOKUP(Y111,シフト記号表!$C$6:$L$47,10,FALSE))</f>
        <v/>
      </c>
      <c r="Z112" s="136" t="str">
        <f>IF(Z111="","",VLOOKUP(Z111,シフト記号表!$C$6:$L$47,10,FALSE))</f>
        <v/>
      </c>
      <c r="AA112" s="136" t="str">
        <f>IF(AA111="","",VLOOKUP(AA111,シフト記号表!$C$6:$L$47,10,FALSE))</f>
        <v/>
      </c>
      <c r="AB112" s="136" t="str">
        <f>IF(AB111="","",VLOOKUP(AB111,シフト記号表!$C$6:$L$47,10,FALSE))</f>
        <v/>
      </c>
      <c r="AC112" s="137" t="str">
        <f>IF(AC111="","",VLOOKUP(AC111,シフト記号表!$C$6:$L$47,10,FALSE))</f>
        <v/>
      </c>
      <c r="AD112" s="135" t="str">
        <f>IF(AD111="","",VLOOKUP(AD111,シフト記号表!$C$6:$L$47,10,FALSE))</f>
        <v/>
      </c>
      <c r="AE112" s="136" t="str">
        <f>IF(AE111="","",VLOOKUP(AE111,シフト記号表!$C$6:$L$47,10,FALSE))</f>
        <v/>
      </c>
      <c r="AF112" s="136" t="str">
        <f>IF(AF111="","",VLOOKUP(AF111,シフト記号表!$C$6:$L$47,10,FALSE))</f>
        <v/>
      </c>
      <c r="AG112" s="136" t="str">
        <f>IF(AG111="","",VLOOKUP(AG111,シフト記号表!$C$6:$L$47,10,FALSE))</f>
        <v/>
      </c>
      <c r="AH112" s="136" t="str">
        <f>IF(AH111="","",VLOOKUP(AH111,シフト記号表!$C$6:$L$47,10,FALSE))</f>
        <v/>
      </c>
      <c r="AI112" s="136" t="str">
        <f>IF(AI111="","",VLOOKUP(AI111,シフト記号表!$C$6:$L$47,10,FALSE))</f>
        <v/>
      </c>
      <c r="AJ112" s="137" t="str">
        <f>IF(AJ111="","",VLOOKUP(AJ111,シフト記号表!$C$6:$L$47,10,FALSE))</f>
        <v/>
      </c>
      <c r="AK112" s="135" t="str">
        <f>IF(AK111="","",VLOOKUP(AK111,シフト記号表!$C$6:$L$47,10,FALSE))</f>
        <v/>
      </c>
      <c r="AL112" s="136" t="str">
        <f>IF(AL111="","",VLOOKUP(AL111,シフト記号表!$C$6:$L$47,10,FALSE))</f>
        <v/>
      </c>
      <c r="AM112" s="136" t="str">
        <f>IF(AM111="","",VLOOKUP(AM111,シフト記号表!$C$6:$L$47,10,FALSE))</f>
        <v/>
      </c>
      <c r="AN112" s="136" t="str">
        <f>IF(AN111="","",VLOOKUP(AN111,シフト記号表!$C$6:$L$47,10,FALSE))</f>
        <v/>
      </c>
      <c r="AO112" s="136" t="str">
        <f>IF(AO111="","",VLOOKUP(AO111,シフト記号表!$C$6:$L$47,10,FALSE))</f>
        <v/>
      </c>
      <c r="AP112" s="136" t="str">
        <f>IF(AP111="","",VLOOKUP(AP111,シフト記号表!$C$6:$L$47,10,FALSE))</f>
        <v/>
      </c>
      <c r="AQ112" s="137" t="str">
        <f>IF(AQ111="","",VLOOKUP(AQ111,シフト記号表!$C$6:$L$47,10,FALSE))</f>
        <v/>
      </c>
      <c r="AR112" s="135" t="str">
        <f>IF(AR111="","",VLOOKUP(AR111,シフト記号表!$C$6:$L$47,10,FALSE))</f>
        <v/>
      </c>
      <c r="AS112" s="136" t="str">
        <f>IF(AS111="","",VLOOKUP(AS111,シフト記号表!$C$6:$L$47,10,FALSE))</f>
        <v/>
      </c>
      <c r="AT112" s="136" t="str">
        <f>IF(AT111="","",VLOOKUP(AT111,シフト記号表!$C$6:$L$47,10,FALSE))</f>
        <v/>
      </c>
      <c r="AU112" s="136" t="str">
        <f>IF(AU111="","",VLOOKUP(AU111,シフト記号表!$C$6:$L$47,10,FALSE))</f>
        <v/>
      </c>
      <c r="AV112" s="136" t="str">
        <f>IF(AV111="","",VLOOKUP(AV111,シフト記号表!$C$6:$L$47,10,FALSE))</f>
        <v/>
      </c>
      <c r="AW112" s="136" t="str">
        <f>IF(AW111="","",VLOOKUP(AW111,シフト記号表!$C$6:$L$47,10,FALSE))</f>
        <v/>
      </c>
      <c r="AX112" s="137" t="str">
        <f>IF(AX111="","",VLOOKUP(AX111,シフト記号表!$C$6:$L$47,10,FALSE))</f>
        <v/>
      </c>
      <c r="AY112" s="135" t="str">
        <f>IF(AY111="","",VLOOKUP(AY111,シフト記号表!$C$6:$L$47,10,FALSE))</f>
        <v/>
      </c>
      <c r="AZ112" s="136" t="str">
        <f>IF(AZ111="","",VLOOKUP(AZ111,シフト記号表!$C$6:$L$47,10,FALSE))</f>
        <v/>
      </c>
      <c r="BA112" s="136" t="str">
        <f>IF(BA111="","",VLOOKUP(BA111,シフト記号表!$C$6:$L$47,10,FALSE))</f>
        <v/>
      </c>
      <c r="BB112" s="1450">
        <f>IF($BE$3="４週",SUM(W112:AX112),IF($BE$3="暦月",SUM(W112:BA112),""))</f>
        <v>0</v>
      </c>
      <c r="BC112" s="1451"/>
      <c r="BD112" s="1452">
        <f>IF($BE$3="４週",BB112/4,IF($BE$3="暦月",(BB112/($BE$8/7)),""))</f>
        <v>0</v>
      </c>
      <c r="BE112" s="1451"/>
      <c r="BF112" s="1447"/>
      <c r="BG112" s="1448"/>
      <c r="BH112" s="1448"/>
      <c r="BI112" s="1448"/>
      <c r="BJ112" s="1449"/>
    </row>
    <row r="113" spans="2:62" ht="20.25" customHeight="1" x14ac:dyDescent="0.4">
      <c r="B113" s="1462">
        <f>B111+1</f>
        <v>49</v>
      </c>
      <c r="C113" s="1318"/>
      <c r="D113" s="1319"/>
      <c r="E113" s="130"/>
      <c r="F113" s="131"/>
      <c r="G113" s="130"/>
      <c r="H113" s="131"/>
      <c r="I113" s="1377"/>
      <c r="J113" s="1378"/>
      <c r="K113" s="1381"/>
      <c r="L113" s="1382"/>
      <c r="M113" s="1382"/>
      <c r="N113" s="1319"/>
      <c r="O113" s="1420"/>
      <c r="P113" s="1421"/>
      <c r="Q113" s="1421"/>
      <c r="R113" s="1421"/>
      <c r="S113" s="1422"/>
      <c r="T113" s="147" t="s">
        <v>18</v>
      </c>
      <c r="V113" s="98"/>
      <c r="W113" s="85"/>
      <c r="X113" s="86"/>
      <c r="Y113" s="86"/>
      <c r="Z113" s="86"/>
      <c r="AA113" s="86"/>
      <c r="AB113" s="86"/>
      <c r="AC113" s="87"/>
      <c r="AD113" s="85"/>
      <c r="AE113" s="86"/>
      <c r="AF113" s="86"/>
      <c r="AG113" s="86"/>
      <c r="AH113" s="86"/>
      <c r="AI113" s="86"/>
      <c r="AJ113" s="87"/>
      <c r="AK113" s="85"/>
      <c r="AL113" s="86"/>
      <c r="AM113" s="86"/>
      <c r="AN113" s="86"/>
      <c r="AO113" s="86"/>
      <c r="AP113" s="86"/>
      <c r="AQ113" s="87"/>
      <c r="AR113" s="85"/>
      <c r="AS113" s="86"/>
      <c r="AT113" s="86"/>
      <c r="AU113" s="86"/>
      <c r="AV113" s="86"/>
      <c r="AW113" s="86"/>
      <c r="AX113" s="87"/>
      <c r="AY113" s="85"/>
      <c r="AZ113" s="86"/>
      <c r="BA113" s="88"/>
      <c r="BB113" s="1373"/>
      <c r="BC113" s="1374"/>
      <c r="BD113" s="1375"/>
      <c r="BE113" s="1376"/>
      <c r="BF113" s="1385"/>
      <c r="BG113" s="1386"/>
      <c r="BH113" s="1386"/>
      <c r="BI113" s="1386"/>
      <c r="BJ113" s="1387"/>
    </row>
    <row r="114" spans="2:62" ht="20.25" customHeight="1" x14ac:dyDescent="0.4">
      <c r="B114" s="1463"/>
      <c r="C114" s="1453"/>
      <c r="D114" s="1454"/>
      <c r="E114" s="158"/>
      <c r="F114" s="159">
        <f>C113</f>
        <v>0</v>
      </c>
      <c r="G114" s="158"/>
      <c r="H114" s="159">
        <f>I113</f>
        <v>0</v>
      </c>
      <c r="I114" s="1455"/>
      <c r="J114" s="1456"/>
      <c r="K114" s="1457"/>
      <c r="L114" s="1458"/>
      <c r="M114" s="1458"/>
      <c r="N114" s="1454"/>
      <c r="O114" s="1420"/>
      <c r="P114" s="1421"/>
      <c r="Q114" s="1421"/>
      <c r="R114" s="1421"/>
      <c r="S114" s="1422"/>
      <c r="T114" s="148" t="s">
        <v>210</v>
      </c>
      <c r="U114" s="99"/>
      <c r="V114" s="149"/>
      <c r="W114" s="135" t="str">
        <f>IF(W113="","",VLOOKUP(W113,シフト記号表!$C$6:$L$47,10,FALSE))</f>
        <v/>
      </c>
      <c r="X114" s="136" t="str">
        <f>IF(X113="","",VLOOKUP(X113,シフト記号表!$C$6:$L$47,10,FALSE))</f>
        <v/>
      </c>
      <c r="Y114" s="136" t="str">
        <f>IF(Y113="","",VLOOKUP(Y113,シフト記号表!$C$6:$L$47,10,FALSE))</f>
        <v/>
      </c>
      <c r="Z114" s="136" t="str">
        <f>IF(Z113="","",VLOOKUP(Z113,シフト記号表!$C$6:$L$47,10,FALSE))</f>
        <v/>
      </c>
      <c r="AA114" s="136" t="str">
        <f>IF(AA113="","",VLOOKUP(AA113,シフト記号表!$C$6:$L$47,10,FALSE))</f>
        <v/>
      </c>
      <c r="AB114" s="136" t="str">
        <f>IF(AB113="","",VLOOKUP(AB113,シフト記号表!$C$6:$L$47,10,FALSE))</f>
        <v/>
      </c>
      <c r="AC114" s="137" t="str">
        <f>IF(AC113="","",VLOOKUP(AC113,シフト記号表!$C$6:$L$47,10,FALSE))</f>
        <v/>
      </c>
      <c r="AD114" s="135" t="str">
        <f>IF(AD113="","",VLOOKUP(AD113,シフト記号表!$C$6:$L$47,10,FALSE))</f>
        <v/>
      </c>
      <c r="AE114" s="136" t="str">
        <f>IF(AE113="","",VLOOKUP(AE113,シフト記号表!$C$6:$L$47,10,FALSE))</f>
        <v/>
      </c>
      <c r="AF114" s="136" t="str">
        <f>IF(AF113="","",VLOOKUP(AF113,シフト記号表!$C$6:$L$47,10,FALSE))</f>
        <v/>
      </c>
      <c r="AG114" s="136" t="str">
        <f>IF(AG113="","",VLOOKUP(AG113,シフト記号表!$C$6:$L$47,10,FALSE))</f>
        <v/>
      </c>
      <c r="AH114" s="136" t="str">
        <f>IF(AH113="","",VLOOKUP(AH113,シフト記号表!$C$6:$L$47,10,FALSE))</f>
        <v/>
      </c>
      <c r="AI114" s="136" t="str">
        <f>IF(AI113="","",VLOOKUP(AI113,シフト記号表!$C$6:$L$47,10,FALSE))</f>
        <v/>
      </c>
      <c r="AJ114" s="137" t="str">
        <f>IF(AJ113="","",VLOOKUP(AJ113,シフト記号表!$C$6:$L$47,10,FALSE))</f>
        <v/>
      </c>
      <c r="AK114" s="135" t="str">
        <f>IF(AK113="","",VLOOKUP(AK113,シフト記号表!$C$6:$L$47,10,FALSE))</f>
        <v/>
      </c>
      <c r="AL114" s="136" t="str">
        <f>IF(AL113="","",VLOOKUP(AL113,シフト記号表!$C$6:$L$47,10,FALSE))</f>
        <v/>
      </c>
      <c r="AM114" s="136" t="str">
        <f>IF(AM113="","",VLOOKUP(AM113,シフト記号表!$C$6:$L$47,10,FALSE))</f>
        <v/>
      </c>
      <c r="AN114" s="136" t="str">
        <f>IF(AN113="","",VLOOKUP(AN113,シフト記号表!$C$6:$L$47,10,FALSE))</f>
        <v/>
      </c>
      <c r="AO114" s="136" t="str">
        <f>IF(AO113="","",VLOOKUP(AO113,シフト記号表!$C$6:$L$47,10,FALSE))</f>
        <v/>
      </c>
      <c r="AP114" s="136" t="str">
        <f>IF(AP113="","",VLOOKUP(AP113,シフト記号表!$C$6:$L$47,10,FALSE))</f>
        <v/>
      </c>
      <c r="AQ114" s="137" t="str">
        <f>IF(AQ113="","",VLOOKUP(AQ113,シフト記号表!$C$6:$L$47,10,FALSE))</f>
        <v/>
      </c>
      <c r="AR114" s="135" t="str">
        <f>IF(AR113="","",VLOOKUP(AR113,シフト記号表!$C$6:$L$47,10,FALSE))</f>
        <v/>
      </c>
      <c r="AS114" s="136" t="str">
        <f>IF(AS113="","",VLOOKUP(AS113,シフト記号表!$C$6:$L$47,10,FALSE))</f>
        <v/>
      </c>
      <c r="AT114" s="136" t="str">
        <f>IF(AT113="","",VLOOKUP(AT113,シフト記号表!$C$6:$L$47,10,FALSE))</f>
        <v/>
      </c>
      <c r="AU114" s="136" t="str">
        <f>IF(AU113="","",VLOOKUP(AU113,シフト記号表!$C$6:$L$47,10,FALSE))</f>
        <v/>
      </c>
      <c r="AV114" s="136" t="str">
        <f>IF(AV113="","",VLOOKUP(AV113,シフト記号表!$C$6:$L$47,10,FALSE))</f>
        <v/>
      </c>
      <c r="AW114" s="136" t="str">
        <f>IF(AW113="","",VLOOKUP(AW113,シフト記号表!$C$6:$L$47,10,FALSE))</f>
        <v/>
      </c>
      <c r="AX114" s="137" t="str">
        <f>IF(AX113="","",VLOOKUP(AX113,シフト記号表!$C$6:$L$47,10,FALSE))</f>
        <v/>
      </c>
      <c r="AY114" s="135" t="str">
        <f>IF(AY113="","",VLOOKUP(AY113,シフト記号表!$C$6:$L$47,10,FALSE))</f>
        <v/>
      </c>
      <c r="AZ114" s="136" t="str">
        <f>IF(AZ113="","",VLOOKUP(AZ113,シフト記号表!$C$6:$L$47,10,FALSE))</f>
        <v/>
      </c>
      <c r="BA114" s="136" t="str">
        <f>IF(BA113="","",VLOOKUP(BA113,シフト記号表!$C$6:$L$47,10,FALSE))</f>
        <v/>
      </c>
      <c r="BB114" s="1450">
        <f>IF($BE$3="４週",SUM(W114:AX114),IF($BE$3="暦月",SUM(W114:BA114),""))</f>
        <v>0</v>
      </c>
      <c r="BC114" s="1451"/>
      <c r="BD114" s="1452">
        <f>IF($BE$3="４週",BB114/4,IF($BE$3="暦月",(BB114/($BE$8/7)),""))</f>
        <v>0</v>
      </c>
      <c r="BE114" s="1451"/>
      <c r="BF114" s="1447"/>
      <c r="BG114" s="1448"/>
      <c r="BH114" s="1448"/>
      <c r="BI114" s="1448"/>
      <c r="BJ114" s="1449"/>
    </row>
    <row r="115" spans="2:62" ht="20.25" customHeight="1" x14ac:dyDescent="0.4">
      <c r="B115" s="1462">
        <f>B113+1</f>
        <v>50</v>
      </c>
      <c r="C115" s="1318"/>
      <c r="D115" s="1319"/>
      <c r="E115" s="130"/>
      <c r="F115" s="131"/>
      <c r="G115" s="130"/>
      <c r="H115" s="131"/>
      <c r="I115" s="1377"/>
      <c r="J115" s="1378"/>
      <c r="K115" s="1381"/>
      <c r="L115" s="1382"/>
      <c r="M115" s="1382"/>
      <c r="N115" s="1319"/>
      <c r="O115" s="1420"/>
      <c r="P115" s="1421"/>
      <c r="Q115" s="1421"/>
      <c r="R115" s="1421"/>
      <c r="S115" s="1422"/>
      <c r="T115" s="147" t="s">
        <v>18</v>
      </c>
      <c r="V115" s="98"/>
      <c r="W115" s="85"/>
      <c r="X115" s="86"/>
      <c r="Y115" s="86"/>
      <c r="Z115" s="86"/>
      <c r="AA115" s="86"/>
      <c r="AB115" s="86"/>
      <c r="AC115" s="87"/>
      <c r="AD115" s="85"/>
      <c r="AE115" s="86"/>
      <c r="AF115" s="86"/>
      <c r="AG115" s="86"/>
      <c r="AH115" s="86"/>
      <c r="AI115" s="86"/>
      <c r="AJ115" s="87"/>
      <c r="AK115" s="85"/>
      <c r="AL115" s="86"/>
      <c r="AM115" s="86"/>
      <c r="AN115" s="86"/>
      <c r="AO115" s="86"/>
      <c r="AP115" s="86"/>
      <c r="AQ115" s="87"/>
      <c r="AR115" s="85"/>
      <c r="AS115" s="86"/>
      <c r="AT115" s="86"/>
      <c r="AU115" s="86"/>
      <c r="AV115" s="86"/>
      <c r="AW115" s="86"/>
      <c r="AX115" s="87"/>
      <c r="AY115" s="85"/>
      <c r="AZ115" s="86"/>
      <c r="BA115" s="88"/>
      <c r="BB115" s="1373"/>
      <c r="BC115" s="1374"/>
      <c r="BD115" s="1375"/>
      <c r="BE115" s="1376"/>
      <c r="BF115" s="1385"/>
      <c r="BG115" s="1386"/>
      <c r="BH115" s="1386"/>
      <c r="BI115" s="1386"/>
      <c r="BJ115" s="1387"/>
    </row>
    <row r="116" spans="2:62" ht="20.25" customHeight="1" x14ac:dyDescent="0.4">
      <c r="B116" s="1463"/>
      <c r="C116" s="1453"/>
      <c r="D116" s="1454"/>
      <c r="E116" s="158"/>
      <c r="F116" s="159">
        <f>C115</f>
        <v>0</v>
      </c>
      <c r="G116" s="158"/>
      <c r="H116" s="159">
        <f>I115</f>
        <v>0</v>
      </c>
      <c r="I116" s="1455"/>
      <c r="J116" s="1456"/>
      <c r="K116" s="1457"/>
      <c r="L116" s="1458"/>
      <c r="M116" s="1458"/>
      <c r="N116" s="1454"/>
      <c r="O116" s="1420"/>
      <c r="P116" s="1421"/>
      <c r="Q116" s="1421"/>
      <c r="R116" s="1421"/>
      <c r="S116" s="1422"/>
      <c r="T116" s="148" t="s">
        <v>210</v>
      </c>
      <c r="U116" s="99"/>
      <c r="V116" s="149"/>
      <c r="W116" s="135" t="str">
        <f>IF(W115="","",VLOOKUP(W115,シフト記号表!$C$6:$L$47,10,FALSE))</f>
        <v/>
      </c>
      <c r="X116" s="136" t="str">
        <f>IF(X115="","",VLOOKUP(X115,シフト記号表!$C$6:$L$47,10,FALSE))</f>
        <v/>
      </c>
      <c r="Y116" s="136" t="str">
        <f>IF(Y115="","",VLOOKUP(Y115,シフト記号表!$C$6:$L$47,10,FALSE))</f>
        <v/>
      </c>
      <c r="Z116" s="136" t="str">
        <f>IF(Z115="","",VLOOKUP(Z115,シフト記号表!$C$6:$L$47,10,FALSE))</f>
        <v/>
      </c>
      <c r="AA116" s="136" t="str">
        <f>IF(AA115="","",VLOOKUP(AA115,シフト記号表!$C$6:$L$47,10,FALSE))</f>
        <v/>
      </c>
      <c r="AB116" s="136" t="str">
        <f>IF(AB115="","",VLOOKUP(AB115,シフト記号表!$C$6:$L$47,10,FALSE))</f>
        <v/>
      </c>
      <c r="AC116" s="137" t="str">
        <f>IF(AC115="","",VLOOKUP(AC115,シフト記号表!$C$6:$L$47,10,FALSE))</f>
        <v/>
      </c>
      <c r="AD116" s="135" t="str">
        <f>IF(AD115="","",VLOOKUP(AD115,シフト記号表!$C$6:$L$47,10,FALSE))</f>
        <v/>
      </c>
      <c r="AE116" s="136" t="str">
        <f>IF(AE115="","",VLOOKUP(AE115,シフト記号表!$C$6:$L$47,10,FALSE))</f>
        <v/>
      </c>
      <c r="AF116" s="136" t="str">
        <f>IF(AF115="","",VLOOKUP(AF115,シフト記号表!$C$6:$L$47,10,FALSE))</f>
        <v/>
      </c>
      <c r="AG116" s="136" t="str">
        <f>IF(AG115="","",VLOOKUP(AG115,シフト記号表!$C$6:$L$47,10,FALSE))</f>
        <v/>
      </c>
      <c r="AH116" s="136" t="str">
        <f>IF(AH115="","",VLOOKUP(AH115,シフト記号表!$C$6:$L$47,10,FALSE))</f>
        <v/>
      </c>
      <c r="AI116" s="136" t="str">
        <f>IF(AI115="","",VLOOKUP(AI115,シフト記号表!$C$6:$L$47,10,FALSE))</f>
        <v/>
      </c>
      <c r="AJ116" s="137" t="str">
        <f>IF(AJ115="","",VLOOKUP(AJ115,シフト記号表!$C$6:$L$47,10,FALSE))</f>
        <v/>
      </c>
      <c r="AK116" s="135" t="str">
        <f>IF(AK115="","",VLOOKUP(AK115,シフト記号表!$C$6:$L$47,10,FALSE))</f>
        <v/>
      </c>
      <c r="AL116" s="136" t="str">
        <f>IF(AL115="","",VLOOKUP(AL115,シフト記号表!$C$6:$L$47,10,FALSE))</f>
        <v/>
      </c>
      <c r="AM116" s="136" t="str">
        <f>IF(AM115="","",VLOOKUP(AM115,シフト記号表!$C$6:$L$47,10,FALSE))</f>
        <v/>
      </c>
      <c r="AN116" s="136" t="str">
        <f>IF(AN115="","",VLOOKUP(AN115,シフト記号表!$C$6:$L$47,10,FALSE))</f>
        <v/>
      </c>
      <c r="AO116" s="136" t="str">
        <f>IF(AO115="","",VLOOKUP(AO115,シフト記号表!$C$6:$L$47,10,FALSE))</f>
        <v/>
      </c>
      <c r="AP116" s="136" t="str">
        <f>IF(AP115="","",VLOOKUP(AP115,シフト記号表!$C$6:$L$47,10,FALSE))</f>
        <v/>
      </c>
      <c r="AQ116" s="137" t="str">
        <f>IF(AQ115="","",VLOOKUP(AQ115,シフト記号表!$C$6:$L$47,10,FALSE))</f>
        <v/>
      </c>
      <c r="AR116" s="135" t="str">
        <f>IF(AR115="","",VLOOKUP(AR115,シフト記号表!$C$6:$L$47,10,FALSE))</f>
        <v/>
      </c>
      <c r="AS116" s="136" t="str">
        <f>IF(AS115="","",VLOOKUP(AS115,シフト記号表!$C$6:$L$47,10,FALSE))</f>
        <v/>
      </c>
      <c r="AT116" s="136" t="str">
        <f>IF(AT115="","",VLOOKUP(AT115,シフト記号表!$C$6:$L$47,10,FALSE))</f>
        <v/>
      </c>
      <c r="AU116" s="136" t="str">
        <f>IF(AU115="","",VLOOKUP(AU115,シフト記号表!$C$6:$L$47,10,FALSE))</f>
        <v/>
      </c>
      <c r="AV116" s="136" t="str">
        <f>IF(AV115="","",VLOOKUP(AV115,シフト記号表!$C$6:$L$47,10,FALSE))</f>
        <v/>
      </c>
      <c r="AW116" s="136" t="str">
        <f>IF(AW115="","",VLOOKUP(AW115,シフト記号表!$C$6:$L$47,10,FALSE))</f>
        <v/>
      </c>
      <c r="AX116" s="137" t="str">
        <f>IF(AX115="","",VLOOKUP(AX115,シフト記号表!$C$6:$L$47,10,FALSE))</f>
        <v/>
      </c>
      <c r="AY116" s="135" t="str">
        <f>IF(AY115="","",VLOOKUP(AY115,シフト記号表!$C$6:$L$47,10,FALSE))</f>
        <v/>
      </c>
      <c r="AZ116" s="136" t="str">
        <f>IF(AZ115="","",VLOOKUP(AZ115,シフト記号表!$C$6:$L$47,10,FALSE))</f>
        <v/>
      </c>
      <c r="BA116" s="136" t="str">
        <f>IF(BA115="","",VLOOKUP(BA115,シフト記号表!$C$6:$L$47,10,FALSE))</f>
        <v/>
      </c>
      <c r="BB116" s="1450">
        <f>IF($BE$3="４週",SUM(W116:AX116),IF($BE$3="暦月",SUM(W116:BA116),""))</f>
        <v>0</v>
      </c>
      <c r="BC116" s="1451"/>
      <c r="BD116" s="1452">
        <f>IF($BE$3="４週",BB116/4,IF($BE$3="暦月",(BB116/($BE$8/7)),""))</f>
        <v>0</v>
      </c>
      <c r="BE116" s="1451"/>
      <c r="BF116" s="1447"/>
      <c r="BG116" s="1448"/>
      <c r="BH116" s="1448"/>
      <c r="BI116" s="1448"/>
      <c r="BJ116" s="1449"/>
    </row>
    <row r="117" spans="2:62" ht="20.25" customHeight="1" x14ac:dyDescent="0.4">
      <c r="B117" s="1462">
        <f>B115+1</f>
        <v>51</v>
      </c>
      <c r="C117" s="1318"/>
      <c r="D117" s="1319"/>
      <c r="E117" s="130"/>
      <c r="F117" s="131"/>
      <c r="G117" s="130"/>
      <c r="H117" s="131"/>
      <c r="I117" s="1377"/>
      <c r="J117" s="1378"/>
      <c r="K117" s="1381"/>
      <c r="L117" s="1382"/>
      <c r="M117" s="1382"/>
      <c r="N117" s="1319"/>
      <c r="O117" s="1420"/>
      <c r="P117" s="1421"/>
      <c r="Q117" s="1421"/>
      <c r="R117" s="1421"/>
      <c r="S117" s="1422"/>
      <c r="T117" s="147" t="s">
        <v>18</v>
      </c>
      <c r="V117" s="98"/>
      <c r="W117" s="85"/>
      <c r="X117" s="86"/>
      <c r="Y117" s="86"/>
      <c r="Z117" s="86"/>
      <c r="AA117" s="86"/>
      <c r="AB117" s="86"/>
      <c r="AC117" s="87"/>
      <c r="AD117" s="85"/>
      <c r="AE117" s="86"/>
      <c r="AF117" s="86"/>
      <c r="AG117" s="86"/>
      <c r="AH117" s="86"/>
      <c r="AI117" s="86"/>
      <c r="AJ117" s="87"/>
      <c r="AK117" s="85"/>
      <c r="AL117" s="86"/>
      <c r="AM117" s="86"/>
      <c r="AN117" s="86"/>
      <c r="AO117" s="86"/>
      <c r="AP117" s="86"/>
      <c r="AQ117" s="87"/>
      <c r="AR117" s="85"/>
      <c r="AS117" s="86"/>
      <c r="AT117" s="86"/>
      <c r="AU117" s="86"/>
      <c r="AV117" s="86"/>
      <c r="AW117" s="86"/>
      <c r="AX117" s="87"/>
      <c r="AY117" s="85"/>
      <c r="AZ117" s="86"/>
      <c r="BA117" s="88"/>
      <c r="BB117" s="1373"/>
      <c r="BC117" s="1374"/>
      <c r="BD117" s="1375"/>
      <c r="BE117" s="1376"/>
      <c r="BF117" s="1385"/>
      <c r="BG117" s="1386"/>
      <c r="BH117" s="1386"/>
      <c r="BI117" s="1386"/>
      <c r="BJ117" s="1387"/>
    </row>
    <row r="118" spans="2:62" ht="20.25" customHeight="1" x14ac:dyDescent="0.4">
      <c r="B118" s="1463"/>
      <c r="C118" s="1453"/>
      <c r="D118" s="1454"/>
      <c r="E118" s="158"/>
      <c r="F118" s="159">
        <f>C117</f>
        <v>0</v>
      </c>
      <c r="G118" s="158"/>
      <c r="H118" s="159">
        <f>I117</f>
        <v>0</v>
      </c>
      <c r="I118" s="1455"/>
      <c r="J118" s="1456"/>
      <c r="K118" s="1457"/>
      <c r="L118" s="1458"/>
      <c r="M118" s="1458"/>
      <c r="N118" s="1454"/>
      <c r="O118" s="1420"/>
      <c r="P118" s="1421"/>
      <c r="Q118" s="1421"/>
      <c r="R118" s="1421"/>
      <c r="S118" s="1422"/>
      <c r="T118" s="148" t="s">
        <v>210</v>
      </c>
      <c r="U118" s="99"/>
      <c r="V118" s="149"/>
      <c r="W118" s="135" t="str">
        <f>IF(W117="","",VLOOKUP(W117,シフト記号表!$C$6:$L$47,10,FALSE))</f>
        <v/>
      </c>
      <c r="X118" s="136" t="str">
        <f>IF(X117="","",VLOOKUP(X117,シフト記号表!$C$6:$L$47,10,FALSE))</f>
        <v/>
      </c>
      <c r="Y118" s="136" t="str">
        <f>IF(Y117="","",VLOOKUP(Y117,シフト記号表!$C$6:$L$47,10,FALSE))</f>
        <v/>
      </c>
      <c r="Z118" s="136" t="str">
        <f>IF(Z117="","",VLOOKUP(Z117,シフト記号表!$C$6:$L$47,10,FALSE))</f>
        <v/>
      </c>
      <c r="AA118" s="136" t="str">
        <f>IF(AA117="","",VLOOKUP(AA117,シフト記号表!$C$6:$L$47,10,FALSE))</f>
        <v/>
      </c>
      <c r="AB118" s="136" t="str">
        <f>IF(AB117="","",VLOOKUP(AB117,シフト記号表!$C$6:$L$47,10,FALSE))</f>
        <v/>
      </c>
      <c r="AC118" s="137" t="str">
        <f>IF(AC117="","",VLOOKUP(AC117,シフト記号表!$C$6:$L$47,10,FALSE))</f>
        <v/>
      </c>
      <c r="AD118" s="135" t="str">
        <f>IF(AD117="","",VLOOKUP(AD117,シフト記号表!$C$6:$L$47,10,FALSE))</f>
        <v/>
      </c>
      <c r="AE118" s="136" t="str">
        <f>IF(AE117="","",VLOOKUP(AE117,シフト記号表!$C$6:$L$47,10,FALSE))</f>
        <v/>
      </c>
      <c r="AF118" s="136" t="str">
        <f>IF(AF117="","",VLOOKUP(AF117,シフト記号表!$C$6:$L$47,10,FALSE))</f>
        <v/>
      </c>
      <c r="AG118" s="136" t="str">
        <f>IF(AG117="","",VLOOKUP(AG117,シフト記号表!$C$6:$L$47,10,FALSE))</f>
        <v/>
      </c>
      <c r="AH118" s="136" t="str">
        <f>IF(AH117="","",VLOOKUP(AH117,シフト記号表!$C$6:$L$47,10,FALSE))</f>
        <v/>
      </c>
      <c r="AI118" s="136" t="str">
        <f>IF(AI117="","",VLOOKUP(AI117,シフト記号表!$C$6:$L$47,10,FALSE))</f>
        <v/>
      </c>
      <c r="AJ118" s="137" t="str">
        <f>IF(AJ117="","",VLOOKUP(AJ117,シフト記号表!$C$6:$L$47,10,FALSE))</f>
        <v/>
      </c>
      <c r="AK118" s="135" t="str">
        <f>IF(AK117="","",VLOOKUP(AK117,シフト記号表!$C$6:$L$47,10,FALSE))</f>
        <v/>
      </c>
      <c r="AL118" s="136" t="str">
        <f>IF(AL117="","",VLOOKUP(AL117,シフト記号表!$C$6:$L$47,10,FALSE))</f>
        <v/>
      </c>
      <c r="AM118" s="136" t="str">
        <f>IF(AM117="","",VLOOKUP(AM117,シフト記号表!$C$6:$L$47,10,FALSE))</f>
        <v/>
      </c>
      <c r="AN118" s="136" t="str">
        <f>IF(AN117="","",VLOOKUP(AN117,シフト記号表!$C$6:$L$47,10,FALSE))</f>
        <v/>
      </c>
      <c r="AO118" s="136" t="str">
        <f>IF(AO117="","",VLOOKUP(AO117,シフト記号表!$C$6:$L$47,10,FALSE))</f>
        <v/>
      </c>
      <c r="AP118" s="136" t="str">
        <f>IF(AP117="","",VLOOKUP(AP117,シフト記号表!$C$6:$L$47,10,FALSE))</f>
        <v/>
      </c>
      <c r="AQ118" s="137" t="str">
        <f>IF(AQ117="","",VLOOKUP(AQ117,シフト記号表!$C$6:$L$47,10,FALSE))</f>
        <v/>
      </c>
      <c r="AR118" s="135" t="str">
        <f>IF(AR117="","",VLOOKUP(AR117,シフト記号表!$C$6:$L$47,10,FALSE))</f>
        <v/>
      </c>
      <c r="AS118" s="136" t="str">
        <f>IF(AS117="","",VLOOKUP(AS117,シフト記号表!$C$6:$L$47,10,FALSE))</f>
        <v/>
      </c>
      <c r="AT118" s="136" t="str">
        <f>IF(AT117="","",VLOOKUP(AT117,シフト記号表!$C$6:$L$47,10,FALSE))</f>
        <v/>
      </c>
      <c r="AU118" s="136" t="str">
        <f>IF(AU117="","",VLOOKUP(AU117,シフト記号表!$C$6:$L$47,10,FALSE))</f>
        <v/>
      </c>
      <c r="AV118" s="136" t="str">
        <f>IF(AV117="","",VLOOKUP(AV117,シフト記号表!$C$6:$L$47,10,FALSE))</f>
        <v/>
      </c>
      <c r="AW118" s="136" t="str">
        <f>IF(AW117="","",VLOOKUP(AW117,シフト記号表!$C$6:$L$47,10,FALSE))</f>
        <v/>
      </c>
      <c r="AX118" s="137" t="str">
        <f>IF(AX117="","",VLOOKUP(AX117,シフト記号表!$C$6:$L$47,10,FALSE))</f>
        <v/>
      </c>
      <c r="AY118" s="135" t="str">
        <f>IF(AY117="","",VLOOKUP(AY117,シフト記号表!$C$6:$L$47,10,FALSE))</f>
        <v/>
      </c>
      <c r="AZ118" s="136" t="str">
        <f>IF(AZ117="","",VLOOKUP(AZ117,シフト記号表!$C$6:$L$47,10,FALSE))</f>
        <v/>
      </c>
      <c r="BA118" s="136" t="str">
        <f>IF(BA117="","",VLOOKUP(BA117,シフト記号表!$C$6:$L$47,10,FALSE))</f>
        <v/>
      </c>
      <c r="BB118" s="1450">
        <f>IF($BE$3="４週",SUM(W118:AX118),IF($BE$3="暦月",SUM(W118:BA118),""))</f>
        <v>0</v>
      </c>
      <c r="BC118" s="1451"/>
      <c r="BD118" s="1452">
        <f>IF($BE$3="４週",BB118/4,IF($BE$3="暦月",(BB118/($BE$8/7)),""))</f>
        <v>0</v>
      </c>
      <c r="BE118" s="1451"/>
      <c r="BF118" s="1447"/>
      <c r="BG118" s="1448"/>
      <c r="BH118" s="1448"/>
      <c r="BI118" s="1448"/>
      <c r="BJ118" s="1449"/>
    </row>
    <row r="119" spans="2:62" ht="20.25" customHeight="1" x14ac:dyDescent="0.4">
      <c r="B119" s="1462">
        <f>B117+1</f>
        <v>52</v>
      </c>
      <c r="C119" s="1318"/>
      <c r="D119" s="1319"/>
      <c r="E119" s="130"/>
      <c r="F119" s="131"/>
      <c r="G119" s="130"/>
      <c r="H119" s="131"/>
      <c r="I119" s="1377"/>
      <c r="J119" s="1378"/>
      <c r="K119" s="1381"/>
      <c r="L119" s="1382"/>
      <c r="M119" s="1382"/>
      <c r="N119" s="1319"/>
      <c r="O119" s="1420"/>
      <c r="P119" s="1421"/>
      <c r="Q119" s="1421"/>
      <c r="R119" s="1421"/>
      <c r="S119" s="1422"/>
      <c r="T119" s="147" t="s">
        <v>18</v>
      </c>
      <c r="V119" s="98"/>
      <c r="W119" s="85"/>
      <c r="X119" s="86"/>
      <c r="Y119" s="86"/>
      <c r="Z119" s="86"/>
      <c r="AA119" s="86"/>
      <c r="AB119" s="86"/>
      <c r="AC119" s="87"/>
      <c r="AD119" s="85"/>
      <c r="AE119" s="86"/>
      <c r="AF119" s="86"/>
      <c r="AG119" s="86"/>
      <c r="AH119" s="86"/>
      <c r="AI119" s="86"/>
      <c r="AJ119" s="87"/>
      <c r="AK119" s="85"/>
      <c r="AL119" s="86"/>
      <c r="AM119" s="86"/>
      <c r="AN119" s="86"/>
      <c r="AO119" s="86"/>
      <c r="AP119" s="86"/>
      <c r="AQ119" s="87"/>
      <c r="AR119" s="85"/>
      <c r="AS119" s="86"/>
      <c r="AT119" s="86"/>
      <c r="AU119" s="86"/>
      <c r="AV119" s="86"/>
      <c r="AW119" s="86"/>
      <c r="AX119" s="87"/>
      <c r="AY119" s="85"/>
      <c r="AZ119" s="86"/>
      <c r="BA119" s="88"/>
      <c r="BB119" s="1373"/>
      <c r="BC119" s="1374"/>
      <c r="BD119" s="1375"/>
      <c r="BE119" s="1376"/>
      <c r="BF119" s="1385"/>
      <c r="BG119" s="1386"/>
      <c r="BH119" s="1386"/>
      <c r="BI119" s="1386"/>
      <c r="BJ119" s="1387"/>
    </row>
    <row r="120" spans="2:62" ht="20.25" customHeight="1" x14ac:dyDescent="0.4">
      <c r="B120" s="1463"/>
      <c r="C120" s="1453"/>
      <c r="D120" s="1454"/>
      <c r="E120" s="158"/>
      <c r="F120" s="159">
        <f>C119</f>
        <v>0</v>
      </c>
      <c r="G120" s="158"/>
      <c r="H120" s="159">
        <f>I119</f>
        <v>0</v>
      </c>
      <c r="I120" s="1455"/>
      <c r="J120" s="1456"/>
      <c r="K120" s="1457"/>
      <c r="L120" s="1458"/>
      <c r="M120" s="1458"/>
      <c r="N120" s="1454"/>
      <c r="O120" s="1420"/>
      <c r="P120" s="1421"/>
      <c r="Q120" s="1421"/>
      <c r="R120" s="1421"/>
      <c r="S120" s="1422"/>
      <c r="T120" s="148" t="s">
        <v>210</v>
      </c>
      <c r="U120" s="99"/>
      <c r="V120" s="149"/>
      <c r="W120" s="135" t="str">
        <f>IF(W119="","",VLOOKUP(W119,シフト記号表!$C$6:$L$47,10,FALSE))</f>
        <v/>
      </c>
      <c r="X120" s="136" t="str">
        <f>IF(X119="","",VLOOKUP(X119,シフト記号表!$C$6:$L$47,10,FALSE))</f>
        <v/>
      </c>
      <c r="Y120" s="136" t="str">
        <f>IF(Y119="","",VLOOKUP(Y119,シフト記号表!$C$6:$L$47,10,FALSE))</f>
        <v/>
      </c>
      <c r="Z120" s="136" t="str">
        <f>IF(Z119="","",VLOOKUP(Z119,シフト記号表!$C$6:$L$47,10,FALSE))</f>
        <v/>
      </c>
      <c r="AA120" s="136" t="str">
        <f>IF(AA119="","",VLOOKUP(AA119,シフト記号表!$C$6:$L$47,10,FALSE))</f>
        <v/>
      </c>
      <c r="AB120" s="136" t="str">
        <f>IF(AB119="","",VLOOKUP(AB119,シフト記号表!$C$6:$L$47,10,FALSE))</f>
        <v/>
      </c>
      <c r="AC120" s="137" t="str">
        <f>IF(AC119="","",VLOOKUP(AC119,シフト記号表!$C$6:$L$47,10,FALSE))</f>
        <v/>
      </c>
      <c r="AD120" s="135" t="str">
        <f>IF(AD119="","",VLOOKUP(AD119,シフト記号表!$C$6:$L$47,10,FALSE))</f>
        <v/>
      </c>
      <c r="AE120" s="136" t="str">
        <f>IF(AE119="","",VLOOKUP(AE119,シフト記号表!$C$6:$L$47,10,FALSE))</f>
        <v/>
      </c>
      <c r="AF120" s="136" t="str">
        <f>IF(AF119="","",VLOOKUP(AF119,シフト記号表!$C$6:$L$47,10,FALSE))</f>
        <v/>
      </c>
      <c r="AG120" s="136" t="str">
        <f>IF(AG119="","",VLOOKUP(AG119,シフト記号表!$C$6:$L$47,10,FALSE))</f>
        <v/>
      </c>
      <c r="AH120" s="136" t="str">
        <f>IF(AH119="","",VLOOKUP(AH119,シフト記号表!$C$6:$L$47,10,FALSE))</f>
        <v/>
      </c>
      <c r="AI120" s="136" t="str">
        <f>IF(AI119="","",VLOOKUP(AI119,シフト記号表!$C$6:$L$47,10,FALSE))</f>
        <v/>
      </c>
      <c r="AJ120" s="137" t="str">
        <f>IF(AJ119="","",VLOOKUP(AJ119,シフト記号表!$C$6:$L$47,10,FALSE))</f>
        <v/>
      </c>
      <c r="AK120" s="135" t="str">
        <f>IF(AK119="","",VLOOKUP(AK119,シフト記号表!$C$6:$L$47,10,FALSE))</f>
        <v/>
      </c>
      <c r="AL120" s="136" t="str">
        <f>IF(AL119="","",VLOOKUP(AL119,シフト記号表!$C$6:$L$47,10,FALSE))</f>
        <v/>
      </c>
      <c r="AM120" s="136" t="str">
        <f>IF(AM119="","",VLOOKUP(AM119,シフト記号表!$C$6:$L$47,10,FALSE))</f>
        <v/>
      </c>
      <c r="AN120" s="136" t="str">
        <f>IF(AN119="","",VLOOKUP(AN119,シフト記号表!$C$6:$L$47,10,FALSE))</f>
        <v/>
      </c>
      <c r="AO120" s="136" t="str">
        <f>IF(AO119="","",VLOOKUP(AO119,シフト記号表!$C$6:$L$47,10,FALSE))</f>
        <v/>
      </c>
      <c r="AP120" s="136" t="str">
        <f>IF(AP119="","",VLOOKUP(AP119,シフト記号表!$C$6:$L$47,10,FALSE))</f>
        <v/>
      </c>
      <c r="AQ120" s="137" t="str">
        <f>IF(AQ119="","",VLOOKUP(AQ119,シフト記号表!$C$6:$L$47,10,FALSE))</f>
        <v/>
      </c>
      <c r="AR120" s="135" t="str">
        <f>IF(AR119="","",VLOOKUP(AR119,シフト記号表!$C$6:$L$47,10,FALSE))</f>
        <v/>
      </c>
      <c r="AS120" s="136" t="str">
        <f>IF(AS119="","",VLOOKUP(AS119,シフト記号表!$C$6:$L$47,10,FALSE))</f>
        <v/>
      </c>
      <c r="AT120" s="136" t="str">
        <f>IF(AT119="","",VLOOKUP(AT119,シフト記号表!$C$6:$L$47,10,FALSE))</f>
        <v/>
      </c>
      <c r="AU120" s="136" t="str">
        <f>IF(AU119="","",VLOOKUP(AU119,シフト記号表!$C$6:$L$47,10,FALSE))</f>
        <v/>
      </c>
      <c r="AV120" s="136" t="str">
        <f>IF(AV119="","",VLOOKUP(AV119,シフト記号表!$C$6:$L$47,10,FALSE))</f>
        <v/>
      </c>
      <c r="AW120" s="136" t="str">
        <f>IF(AW119="","",VLOOKUP(AW119,シフト記号表!$C$6:$L$47,10,FALSE))</f>
        <v/>
      </c>
      <c r="AX120" s="137" t="str">
        <f>IF(AX119="","",VLOOKUP(AX119,シフト記号表!$C$6:$L$47,10,FALSE))</f>
        <v/>
      </c>
      <c r="AY120" s="135" t="str">
        <f>IF(AY119="","",VLOOKUP(AY119,シフト記号表!$C$6:$L$47,10,FALSE))</f>
        <v/>
      </c>
      <c r="AZ120" s="136" t="str">
        <f>IF(AZ119="","",VLOOKUP(AZ119,シフト記号表!$C$6:$L$47,10,FALSE))</f>
        <v/>
      </c>
      <c r="BA120" s="136" t="str">
        <f>IF(BA119="","",VLOOKUP(BA119,シフト記号表!$C$6:$L$47,10,FALSE))</f>
        <v/>
      </c>
      <c r="BB120" s="1450">
        <f>IF($BE$3="４週",SUM(W120:AX120),IF($BE$3="暦月",SUM(W120:BA120),""))</f>
        <v>0</v>
      </c>
      <c r="BC120" s="1451"/>
      <c r="BD120" s="1452">
        <f>IF($BE$3="４週",BB120/4,IF($BE$3="暦月",(BB120/($BE$8/7)),""))</f>
        <v>0</v>
      </c>
      <c r="BE120" s="1451"/>
      <c r="BF120" s="1447"/>
      <c r="BG120" s="1448"/>
      <c r="BH120" s="1448"/>
      <c r="BI120" s="1448"/>
      <c r="BJ120" s="1449"/>
    </row>
    <row r="121" spans="2:62" ht="20.25" customHeight="1" x14ac:dyDescent="0.4">
      <c r="B121" s="1462">
        <f>B119+1</f>
        <v>53</v>
      </c>
      <c r="C121" s="1318"/>
      <c r="D121" s="1319"/>
      <c r="E121" s="130"/>
      <c r="F121" s="131"/>
      <c r="G121" s="130"/>
      <c r="H121" s="131"/>
      <c r="I121" s="1377"/>
      <c r="J121" s="1378"/>
      <c r="K121" s="1381"/>
      <c r="L121" s="1382"/>
      <c r="M121" s="1382"/>
      <c r="N121" s="1319"/>
      <c r="O121" s="1420"/>
      <c r="P121" s="1421"/>
      <c r="Q121" s="1421"/>
      <c r="R121" s="1421"/>
      <c r="S121" s="1422"/>
      <c r="T121" s="147" t="s">
        <v>18</v>
      </c>
      <c r="V121" s="98"/>
      <c r="W121" s="85"/>
      <c r="X121" s="86"/>
      <c r="Y121" s="86"/>
      <c r="Z121" s="86"/>
      <c r="AA121" s="86"/>
      <c r="AB121" s="86"/>
      <c r="AC121" s="87"/>
      <c r="AD121" s="85"/>
      <c r="AE121" s="86"/>
      <c r="AF121" s="86"/>
      <c r="AG121" s="86"/>
      <c r="AH121" s="86"/>
      <c r="AI121" s="86"/>
      <c r="AJ121" s="87"/>
      <c r="AK121" s="85"/>
      <c r="AL121" s="86"/>
      <c r="AM121" s="86"/>
      <c r="AN121" s="86"/>
      <c r="AO121" s="86"/>
      <c r="AP121" s="86"/>
      <c r="AQ121" s="87"/>
      <c r="AR121" s="85"/>
      <c r="AS121" s="86"/>
      <c r="AT121" s="86"/>
      <c r="AU121" s="86"/>
      <c r="AV121" s="86"/>
      <c r="AW121" s="86"/>
      <c r="AX121" s="87"/>
      <c r="AY121" s="85"/>
      <c r="AZ121" s="86"/>
      <c r="BA121" s="88"/>
      <c r="BB121" s="1373"/>
      <c r="BC121" s="1374"/>
      <c r="BD121" s="1375"/>
      <c r="BE121" s="1376"/>
      <c r="BF121" s="1385"/>
      <c r="BG121" s="1386"/>
      <c r="BH121" s="1386"/>
      <c r="BI121" s="1386"/>
      <c r="BJ121" s="1387"/>
    </row>
    <row r="122" spans="2:62" ht="20.25" customHeight="1" x14ac:dyDescent="0.4">
      <c r="B122" s="1463"/>
      <c r="C122" s="1453"/>
      <c r="D122" s="1454"/>
      <c r="E122" s="158"/>
      <c r="F122" s="159">
        <f>C121</f>
        <v>0</v>
      </c>
      <c r="G122" s="158"/>
      <c r="H122" s="159">
        <f>I121</f>
        <v>0</v>
      </c>
      <c r="I122" s="1455"/>
      <c r="J122" s="1456"/>
      <c r="K122" s="1457"/>
      <c r="L122" s="1458"/>
      <c r="M122" s="1458"/>
      <c r="N122" s="1454"/>
      <c r="O122" s="1420"/>
      <c r="P122" s="1421"/>
      <c r="Q122" s="1421"/>
      <c r="R122" s="1421"/>
      <c r="S122" s="1422"/>
      <c r="T122" s="148" t="s">
        <v>210</v>
      </c>
      <c r="U122" s="99"/>
      <c r="V122" s="149"/>
      <c r="W122" s="135" t="str">
        <f>IF(W121="","",VLOOKUP(W121,シフト記号表!$C$6:$L$47,10,FALSE))</f>
        <v/>
      </c>
      <c r="X122" s="136" t="str">
        <f>IF(X121="","",VLOOKUP(X121,シフト記号表!$C$6:$L$47,10,FALSE))</f>
        <v/>
      </c>
      <c r="Y122" s="136" t="str">
        <f>IF(Y121="","",VLOOKUP(Y121,シフト記号表!$C$6:$L$47,10,FALSE))</f>
        <v/>
      </c>
      <c r="Z122" s="136" t="str">
        <f>IF(Z121="","",VLOOKUP(Z121,シフト記号表!$C$6:$L$47,10,FALSE))</f>
        <v/>
      </c>
      <c r="AA122" s="136" t="str">
        <f>IF(AA121="","",VLOOKUP(AA121,シフト記号表!$C$6:$L$47,10,FALSE))</f>
        <v/>
      </c>
      <c r="AB122" s="136" t="str">
        <f>IF(AB121="","",VLOOKUP(AB121,シフト記号表!$C$6:$L$47,10,FALSE))</f>
        <v/>
      </c>
      <c r="AC122" s="137" t="str">
        <f>IF(AC121="","",VLOOKUP(AC121,シフト記号表!$C$6:$L$47,10,FALSE))</f>
        <v/>
      </c>
      <c r="AD122" s="135" t="str">
        <f>IF(AD121="","",VLOOKUP(AD121,シフト記号表!$C$6:$L$47,10,FALSE))</f>
        <v/>
      </c>
      <c r="AE122" s="136" t="str">
        <f>IF(AE121="","",VLOOKUP(AE121,シフト記号表!$C$6:$L$47,10,FALSE))</f>
        <v/>
      </c>
      <c r="AF122" s="136" t="str">
        <f>IF(AF121="","",VLOOKUP(AF121,シフト記号表!$C$6:$L$47,10,FALSE))</f>
        <v/>
      </c>
      <c r="AG122" s="136" t="str">
        <f>IF(AG121="","",VLOOKUP(AG121,シフト記号表!$C$6:$L$47,10,FALSE))</f>
        <v/>
      </c>
      <c r="AH122" s="136" t="str">
        <f>IF(AH121="","",VLOOKUP(AH121,シフト記号表!$C$6:$L$47,10,FALSE))</f>
        <v/>
      </c>
      <c r="AI122" s="136" t="str">
        <f>IF(AI121="","",VLOOKUP(AI121,シフト記号表!$C$6:$L$47,10,FALSE))</f>
        <v/>
      </c>
      <c r="AJ122" s="137" t="str">
        <f>IF(AJ121="","",VLOOKUP(AJ121,シフト記号表!$C$6:$L$47,10,FALSE))</f>
        <v/>
      </c>
      <c r="AK122" s="135" t="str">
        <f>IF(AK121="","",VLOOKUP(AK121,シフト記号表!$C$6:$L$47,10,FALSE))</f>
        <v/>
      </c>
      <c r="AL122" s="136" t="str">
        <f>IF(AL121="","",VLOOKUP(AL121,シフト記号表!$C$6:$L$47,10,FALSE))</f>
        <v/>
      </c>
      <c r="AM122" s="136" t="str">
        <f>IF(AM121="","",VLOOKUP(AM121,シフト記号表!$C$6:$L$47,10,FALSE))</f>
        <v/>
      </c>
      <c r="AN122" s="136" t="str">
        <f>IF(AN121="","",VLOOKUP(AN121,シフト記号表!$C$6:$L$47,10,FALSE))</f>
        <v/>
      </c>
      <c r="AO122" s="136" t="str">
        <f>IF(AO121="","",VLOOKUP(AO121,シフト記号表!$C$6:$L$47,10,FALSE))</f>
        <v/>
      </c>
      <c r="AP122" s="136" t="str">
        <f>IF(AP121="","",VLOOKUP(AP121,シフト記号表!$C$6:$L$47,10,FALSE))</f>
        <v/>
      </c>
      <c r="AQ122" s="137" t="str">
        <f>IF(AQ121="","",VLOOKUP(AQ121,シフト記号表!$C$6:$L$47,10,FALSE))</f>
        <v/>
      </c>
      <c r="AR122" s="135" t="str">
        <f>IF(AR121="","",VLOOKUP(AR121,シフト記号表!$C$6:$L$47,10,FALSE))</f>
        <v/>
      </c>
      <c r="AS122" s="136" t="str">
        <f>IF(AS121="","",VLOOKUP(AS121,シフト記号表!$C$6:$L$47,10,FALSE))</f>
        <v/>
      </c>
      <c r="AT122" s="136" t="str">
        <f>IF(AT121="","",VLOOKUP(AT121,シフト記号表!$C$6:$L$47,10,FALSE))</f>
        <v/>
      </c>
      <c r="AU122" s="136" t="str">
        <f>IF(AU121="","",VLOOKUP(AU121,シフト記号表!$C$6:$L$47,10,FALSE))</f>
        <v/>
      </c>
      <c r="AV122" s="136" t="str">
        <f>IF(AV121="","",VLOOKUP(AV121,シフト記号表!$C$6:$L$47,10,FALSE))</f>
        <v/>
      </c>
      <c r="AW122" s="136" t="str">
        <f>IF(AW121="","",VLOOKUP(AW121,シフト記号表!$C$6:$L$47,10,FALSE))</f>
        <v/>
      </c>
      <c r="AX122" s="137" t="str">
        <f>IF(AX121="","",VLOOKUP(AX121,シフト記号表!$C$6:$L$47,10,FALSE))</f>
        <v/>
      </c>
      <c r="AY122" s="135" t="str">
        <f>IF(AY121="","",VLOOKUP(AY121,シフト記号表!$C$6:$L$47,10,FALSE))</f>
        <v/>
      </c>
      <c r="AZ122" s="136" t="str">
        <f>IF(AZ121="","",VLOOKUP(AZ121,シフト記号表!$C$6:$L$47,10,FALSE))</f>
        <v/>
      </c>
      <c r="BA122" s="136" t="str">
        <f>IF(BA121="","",VLOOKUP(BA121,シフト記号表!$C$6:$L$47,10,FALSE))</f>
        <v/>
      </c>
      <c r="BB122" s="1450">
        <f>IF($BE$3="４週",SUM(W122:AX122),IF($BE$3="暦月",SUM(W122:BA122),""))</f>
        <v>0</v>
      </c>
      <c r="BC122" s="1451"/>
      <c r="BD122" s="1452">
        <f>IF($BE$3="４週",BB122/4,IF($BE$3="暦月",(BB122/($BE$8/7)),""))</f>
        <v>0</v>
      </c>
      <c r="BE122" s="1451"/>
      <c r="BF122" s="1447"/>
      <c r="BG122" s="1448"/>
      <c r="BH122" s="1448"/>
      <c r="BI122" s="1448"/>
      <c r="BJ122" s="1449"/>
    </row>
    <row r="123" spans="2:62" ht="20.25" customHeight="1" x14ac:dyDescent="0.4">
      <c r="B123" s="1462">
        <f>B121+1</f>
        <v>54</v>
      </c>
      <c r="C123" s="1318"/>
      <c r="D123" s="1319"/>
      <c r="E123" s="130"/>
      <c r="F123" s="131"/>
      <c r="G123" s="130"/>
      <c r="H123" s="131"/>
      <c r="I123" s="1377"/>
      <c r="J123" s="1378"/>
      <c r="K123" s="1381"/>
      <c r="L123" s="1382"/>
      <c r="M123" s="1382"/>
      <c r="N123" s="1319"/>
      <c r="O123" s="1420"/>
      <c r="P123" s="1421"/>
      <c r="Q123" s="1421"/>
      <c r="R123" s="1421"/>
      <c r="S123" s="1422"/>
      <c r="T123" s="147" t="s">
        <v>18</v>
      </c>
      <c r="V123" s="98"/>
      <c r="W123" s="85"/>
      <c r="X123" s="86"/>
      <c r="Y123" s="86"/>
      <c r="Z123" s="86"/>
      <c r="AA123" s="86"/>
      <c r="AB123" s="86"/>
      <c r="AC123" s="87"/>
      <c r="AD123" s="85"/>
      <c r="AE123" s="86"/>
      <c r="AF123" s="86"/>
      <c r="AG123" s="86"/>
      <c r="AH123" s="86"/>
      <c r="AI123" s="86"/>
      <c r="AJ123" s="87"/>
      <c r="AK123" s="85"/>
      <c r="AL123" s="86"/>
      <c r="AM123" s="86"/>
      <c r="AN123" s="86"/>
      <c r="AO123" s="86"/>
      <c r="AP123" s="86"/>
      <c r="AQ123" s="87"/>
      <c r="AR123" s="85"/>
      <c r="AS123" s="86"/>
      <c r="AT123" s="86"/>
      <c r="AU123" s="86"/>
      <c r="AV123" s="86"/>
      <c r="AW123" s="86"/>
      <c r="AX123" s="87"/>
      <c r="AY123" s="85"/>
      <c r="AZ123" s="86"/>
      <c r="BA123" s="88"/>
      <c r="BB123" s="1373"/>
      <c r="BC123" s="1374"/>
      <c r="BD123" s="1375"/>
      <c r="BE123" s="1376"/>
      <c r="BF123" s="1385"/>
      <c r="BG123" s="1386"/>
      <c r="BH123" s="1386"/>
      <c r="BI123" s="1386"/>
      <c r="BJ123" s="1387"/>
    </row>
    <row r="124" spans="2:62" ht="20.25" customHeight="1" x14ac:dyDescent="0.4">
      <c r="B124" s="1463"/>
      <c r="C124" s="1453"/>
      <c r="D124" s="1454"/>
      <c r="E124" s="158"/>
      <c r="F124" s="159">
        <f>C123</f>
        <v>0</v>
      </c>
      <c r="G124" s="158"/>
      <c r="H124" s="159">
        <f>I123</f>
        <v>0</v>
      </c>
      <c r="I124" s="1455"/>
      <c r="J124" s="1456"/>
      <c r="K124" s="1457"/>
      <c r="L124" s="1458"/>
      <c r="M124" s="1458"/>
      <c r="N124" s="1454"/>
      <c r="O124" s="1420"/>
      <c r="P124" s="1421"/>
      <c r="Q124" s="1421"/>
      <c r="R124" s="1421"/>
      <c r="S124" s="1422"/>
      <c r="T124" s="148" t="s">
        <v>210</v>
      </c>
      <c r="U124" s="99"/>
      <c r="V124" s="149"/>
      <c r="W124" s="135" t="str">
        <f>IF(W123="","",VLOOKUP(W123,シフト記号表!$C$6:$L$47,10,FALSE))</f>
        <v/>
      </c>
      <c r="X124" s="136" t="str">
        <f>IF(X123="","",VLOOKUP(X123,シフト記号表!$C$6:$L$47,10,FALSE))</f>
        <v/>
      </c>
      <c r="Y124" s="136" t="str">
        <f>IF(Y123="","",VLOOKUP(Y123,シフト記号表!$C$6:$L$47,10,FALSE))</f>
        <v/>
      </c>
      <c r="Z124" s="136" t="str">
        <f>IF(Z123="","",VLOOKUP(Z123,シフト記号表!$C$6:$L$47,10,FALSE))</f>
        <v/>
      </c>
      <c r="AA124" s="136" t="str">
        <f>IF(AA123="","",VLOOKUP(AA123,シフト記号表!$C$6:$L$47,10,FALSE))</f>
        <v/>
      </c>
      <c r="AB124" s="136" t="str">
        <f>IF(AB123="","",VLOOKUP(AB123,シフト記号表!$C$6:$L$47,10,FALSE))</f>
        <v/>
      </c>
      <c r="AC124" s="137" t="str">
        <f>IF(AC123="","",VLOOKUP(AC123,シフト記号表!$C$6:$L$47,10,FALSE))</f>
        <v/>
      </c>
      <c r="AD124" s="135" t="str">
        <f>IF(AD123="","",VLOOKUP(AD123,シフト記号表!$C$6:$L$47,10,FALSE))</f>
        <v/>
      </c>
      <c r="AE124" s="136" t="str">
        <f>IF(AE123="","",VLOOKUP(AE123,シフト記号表!$C$6:$L$47,10,FALSE))</f>
        <v/>
      </c>
      <c r="AF124" s="136" t="str">
        <f>IF(AF123="","",VLOOKUP(AF123,シフト記号表!$C$6:$L$47,10,FALSE))</f>
        <v/>
      </c>
      <c r="AG124" s="136" t="str">
        <f>IF(AG123="","",VLOOKUP(AG123,シフト記号表!$C$6:$L$47,10,FALSE))</f>
        <v/>
      </c>
      <c r="AH124" s="136" t="str">
        <f>IF(AH123="","",VLOOKUP(AH123,シフト記号表!$C$6:$L$47,10,FALSE))</f>
        <v/>
      </c>
      <c r="AI124" s="136" t="str">
        <f>IF(AI123="","",VLOOKUP(AI123,シフト記号表!$C$6:$L$47,10,FALSE))</f>
        <v/>
      </c>
      <c r="AJ124" s="137" t="str">
        <f>IF(AJ123="","",VLOOKUP(AJ123,シフト記号表!$C$6:$L$47,10,FALSE))</f>
        <v/>
      </c>
      <c r="AK124" s="135" t="str">
        <f>IF(AK123="","",VLOOKUP(AK123,シフト記号表!$C$6:$L$47,10,FALSE))</f>
        <v/>
      </c>
      <c r="AL124" s="136" t="str">
        <f>IF(AL123="","",VLOOKUP(AL123,シフト記号表!$C$6:$L$47,10,FALSE))</f>
        <v/>
      </c>
      <c r="AM124" s="136" t="str">
        <f>IF(AM123="","",VLOOKUP(AM123,シフト記号表!$C$6:$L$47,10,FALSE))</f>
        <v/>
      </c>
      <c r="AN124" s="136" t="str">
        <f>IF(AN123="","",VLOOKUP(AN123,シフト記号表!$C$6:$L$47,10,FALSE))</f>
        <v/>
      </c>
      <c r="AO124" s="136" t="str">
        <f>IF(AO123="","",VLOOKUP(AO123,シフト記号表!$C$6:$L$47,10,FALSE))</f>
        <v/>
      </c>
      <c r="AP124" s="136" t="str">
        <f>IF(AP123="","",VLOOKUP(AP123,シフト記号表!$C$6:$L$47,10,FALSE))</f>
        <v/>
      </c>
      <c r="AQ124" s="137" t="str">
        <f>IF(AQ123="","",VLOOKUP(AQ123,シフト記号表!$C$6:$L$47,10,FALSE))</f>
        <v/>
      </c>
      <c r="AR124" s="135" t="str">
        <f>IF(AR123="","",VLOOKUP(AR123,シフト記号表!$C$6:$L$47,10,FALSE))</f>
        <v/>
      </c>
      <c r="AS124" s="136" t="str">
        <f>IF(AS123="","",VLOOKUP(AS123,シフト記号表!$C$6:$L$47,10,FALSE))</f>
        <v/>
      </c>
      <c r="AT124" s="136" t="str">
        <f>IF(AT123="","",VLOOKUP(AT123,シフト記号表!$C$6:$L$47,10,FALSE))</f>
        <v/>
      </c>
      <c r="AU124" s="136" t="str">
        <f>IF(AU123="","",VLOOKUP(AU123,シフト記号表!$C$6:$L$47,10,FALSE))</f>
        <v/>
      </c>
      <c r="AV124" s="136" t="str">
        <f>IF(AV123="","",VLOOKUP(AV123,シフト記号表!$C$6:$L$47,10,FALSE))</f>
        <v/>
      </c>
      <c r="AW124" s="136" t="str">
        <f>IF(AW123="","",VLOOKUP(AW123,シフト記号表!$C$6:$L$47,10,FALSE))</f>
        <v/>
      </c>
      <c r="AX124" s="137" t="str">
        <f>IF(AX123="","",VLOOKUP(AX123,シフト記号表!$C$6:$L$47,10,FALSE))</f>
        <v/>
      </c>
      <c r="AY124" s="135" t="str">
        <f>IF(AY123="","",VLOOKUP(AY123,シフト記号表!$C$6:$L$47,10,FALSE))</f>
        <v/>
      </c>
      <c r="AZ124" s="136" t="str">
        <f>IF(AZ123="","",VLOOKUP(AZ123,シフト記号表!$C$6:$L$47,10,FALSE))</f>
        <v/>
      </c>
      <c r="BA124" s="136" t="str">
        <f>IF(BA123="","",VLOOKUP(BA123,シフト記号表!$C$6:$L$47,10,FALSE))</f>
        <v/>
      </c>
      <c r="BB124" s="1450">
        <f>IF($BE$3="４週",SUM(W124:AX124),IF($BE$3="暦月",SUM(W124:BA124),""))</f>
        <v>0</v>
      </c>
      <c r="BC124" s="1451"/>
      <c r="BD124" s="1452">
        <f>IF($BE$3="４週",BB124/4,IF($BE$3="暦月",(BB124/($BE$8/7)),""))</f>
        <v>0</v>
      </c>
      <c r="BE124" s="1451"/>
      <c r="BF124" s="1447"/>
      <c r="BG124" s="1448"/>
      <c r="BH124" s="1448"/>
      <c r="BI124" s="1448"/>
      <c r="BJ124" s="1449"/>
    </row>
    <row r="125" spans="2:62" ht="20.25" customHeight="1" x14ac:dyDescent="0.4">
      <c r="B125" s="1462">
        <f>B123+1</f>
        <v>55</v>
      </c>
      <c r="C125" s="1318"/>
      <c r="D125" s="1319"/>
      <c r="E125" s="130"/>
      <c r="F125" s="131"/>
      <c r="G125" s="130"/>
      <c r="H125" s="131"/>
      <c r="I125" s="1377"/>
      <c r="J125" s="1378"/>
      <c r="K125" s="1381"/>
      <c r="L125" s="1382"/>
      <c r="M125" s="1382"/>
      <c r="N125" s="1319"/>
      <c r="O125" s="1420"/>
      <c r="P125" s="1421"/>
      <c r="Q125" s="1421"/>
      <c r="R125" s="1421"/>
      <c r="S125" s="1422"/>
      <c r="T125" s="147" t="s">
        <v>18</v>
      </c>
      <c r="V125" s="98"/>
      <c r="W125" s="85"/>
      <c r="X125" s="86"/>
      <c r="Y125" s="86"/>
      <c r="Z125" s="86"/>
      <c r="AA125" s="86"/>
      <c r="AB125" s="86"/>
      <c r="AC125" s="87"/>
      <c r="AD125" s="85"/>
      <c r="AE125" s="86"/>
      <c r="AF125" s="86"/>
      <c r="AG125" s="86"/>
      <c r="AH125" s="86"/>
      <c r="AI125" s="86"/>
      <c r="AJ125" s="87"/>
      <c r="AK125" s="85"/>
      <c r="AL125" s="86"/>
      <c r="AM125" s="86"/>
      <c r="AN125" s="86"/>
      <c r="AO125" s="86"/>
      <c r="AP125" s="86"/>
      <c r="AQ125" s="87"/>
      <c r="AR125" s="85"/>
      <c r="AS125" s="86"/>
      <c r="AT125" s="86"/>
      <c r="AU125" s="86"/>
      <c r="AV125" s="86"/>
      <c r="AW125" s="86"/>
      <c r="AX125" s="87"/>
      <c r="AY125" s="85"/>
      <c r="AZ125" s="86"/>
      <c r="BA125" s="88"/>
      <c r="BB125" s="1373"/>
      <c r="BC125" s="1374"/>
      <c r="BD125" s="1375"/>
      <c r="BE125" s="1376"/>
      <c r="BF125" s="1385"/>
      <c r="BG125" s="1386"/>
      <c r="BH125" s="1386"/>
      <c r="BI125" s="1386"/>
      <c r="BJ125" s="1387"/>
    </row>
    <row r="126" spans="2:62" ht="20.25" customHeight="1" x14ac:dyDescent="0.4">
      <c r="B126" s="1463"/>
      <c r="C126" s="1453"/>
      <c r="D126" s="1454"/>
      <c r="E126" s="158"/>
      <c r="F126" s="159">
        <f>C125</f>
        <v>0</v>
      </c>
      <c r="G126" s="158"/>
      <c r="H126" s="159">
        <f>I125</f>
        <v>0</v>
      </c>
      <c r="I126" s="1455"/>
      <c r="J126" s="1456"/>
      <c r="K126" s="1457"/>
      <c r="L126" s="1458"/>
      <c r="M126" s="1458"/>
      <c r="N126" s="1454"/>
      <c r="O126" s="1420"/>
      <c r="P126" s="1421"/>
      <c r="Q126" s="1421"/>
      <c r="R126" s="1421"/>
      <c r="S126" s="1422"/>
      <c r="T126" s="148" t="s">
        <v>210</v>
      </c>
      <c r="U126" s="99"/>
      <c r="V126" s="149"/>
      <c r="W126" s="135" t="str">
        <f>IF(W125="","",VLOOKUP(W125,シフト記号表!$C$6:$L$47,10,FALSE))</f>
        <v/>
      </c>
      <c r="X126" s="136" t="str">
        <f>IF(X125="","",VLOOKUP(X125,シフト記号表!$C$6:$L$47,10,FALSE))</f>
        <v/>
      </c>
      <c r="Y126" s="136" t="str">
        <f>IF(Y125="","",VLOOKUP(Y125,シフト記号表!$C$6:$L$47,10,FALSE))</f>
        <v/>
      </c>
      <c r="Z126" s="136" t="str">
        <f>IF(Z125="","",VLOOKUP(Z125,シフト記号表!$C$6:$L$47,10,FALSE))</f>
        <v/>
      </c>
      <c r="AA126" s="136" t="str">
        <f>IF(AA125="","",VLOOKUP(AA125,シフト記号表!$C$6:$L$47,10,FALSE))</f>
        <v/>
      </c>
      <c r="AB126" s="136" t="str">
        <f>IF(AB125="","",VLOOKUP(AB125,シフト記号表!$C$6:$L$47,10,FALSE))</f>
        <v/>
      </c>
      <c r="AC126" s="137" t="str">
        <f>IF(AC125="","",VLOOKUP(AC125,シフト記号表!$C$6:$L$47,10,FALSE))</f>
        <v/>
      </c>
      <c r="AD126" s="135" t="str">
        <f>IF(AD125="","",VLOOKUP(AD125,シフト記号表!$C$6:$L$47,10,FALSE))</f>
        <v/>
      </c>
      <c r="AE126" s="136" t="str">
        <f>IF(AE125="","",VLOOKUP(AE125,シフト記号表!$C$6:$L$47,10,FALSE))</f>
        <v/>
      </c>
      <c r="AF126" s="136" t="str">
        <f>IF(AF125="","",VLOOKUP(AF125,シフト記号表!$C$6:$L$47,10,FALSE))</f>
        <v/>
      </c>
      <c r="AG126" s="136" t="str">
        <f>IF(AG125="","",VLOOKUP(AG125,シフト記号表!$C$6:$L$47,10,FALSE))</f>
        <v/>
      </c>
      <c r="AH126" s="136" t="str">
        <f>IF(AH125="","",VLOOKUP(AH125,シフト記号表!$C$6:$L$47,10,FALSE))</f>
        <v/>
      </c>
      <c r="AI126" s="136" t="str">
        <f>IF(AI125="","",VLOOKUP(AI125,シフト記号表!$C$6:$L$47,10,FALSE))</f>
        <v/>
      </c>
      <c r="AJ126" s="137" t="str">
        <f>IF(AJ125="","",VLOOKUP(AJ125,シフト記号表!$C$6:$L$47,10,FALSE))</f>
        <v/>
      </c>
      <c r="AK126" s="135" t="str">
        <f>IF(AK125="","",VLOOKUP(AK125,シフト記号表!$C$6:$L$47,10,FALSE))</f>
        <v/>
      </c>
      <c r="AL126" s="136" t="str">
        <f>IF(AL125="","",VLOOKUP(AL125,シフト記号表!$C$6:$L$47,10,FALSE))</f>
        <v/>
      </c>
      <c r="AM126" s="136" t="str">
        <f>IF(AM125="","",VLOOKUP(AM125,シフト記号表!$C$6:$L$47,10,FALSE))</f>
        <v/>
      </c>
      <c r="AN126" s="136" t="str">
        <f>IF(AN125="","",VLOOKUP(AN125,シフト記号表!$C$6:$L$47,10,FALSE))</f>
        <v/>
      </c>
      <c r="AO126" s="136" t="str">
        <f>IF(AO125="","",VLOOKUP(AO125,シフト記号表!$C$6:$L$47,10,FALSE))</f>
        <v/>
      </c>
      <c r="AP126" s="136" t="str">
        <f>IF(AP125="","",VLOOKUP(AP125,シフト記号表!$C$6:$L$47,10,FALSE))</f>
        <v/>
      </c>
      <c r="AQ126" s="137" t="str">
        <f>IF(AQ125="","",VLOOKUP(AQ125,シフト記号表!$C$6:$L$47,10,FALSE))</f>
        <v/>
      </c>
      <c r="AR126" s="135" t="str">
        <f>IF(AR125="","",VLOOKUP(AR125,シフト記号表!$C$6:$L$47,10,FALSE))</f>
        <v/>
      </c>
      <c r="AS126" s="136" t="str">
        <f>IF(AS125="","",VLOOKUP(AS125,シフト記号表!$C$6:$L$47,10,FALSE))</f>
        <v/>
      </c>
      <c r="AT126" s="136" t="str">
        <f>IF(AT125="","",VLOOKUP(AT125,シフト記号表!$C$6:$L$47,10,FALSE))</f>
        <v/>
      </c>
      <c r="AU126" s="136" t="str">
        <f>IF(AU125="","",VLOOKUP(AU125,シフト記号表!$C$6:$L$47,10,FALSE))</f>
        <v/>
      </c>
      <c r="AV126" s="136" t="str">
        <f>IF(AV125="","",VLOOKUP(AV125,シフト記号表!$C$6:$L$47,10,FALSE))</f>
        <v/>
      </c>
      <c r="AW126" s="136" t="str">
        <f>IF(AW125="","",VLOOKUP(AW125,シフト記号表!$C$6:$L$47,10,FALSE))</f>
        <v/>
      </c>
      <c r="AX126" s="137" t="str">
        <f>IF(AX125="","",VLOOKUP(AX125,シフト記号表!$C$6:$L$47,10,FALSE))</f>
        <v/>
      </c>
      <c r="AY126" s="135" t="str">
        <f>IF(AY125="","",VLOOKUP(AY125,シフト記号表!$C$6:$L$47,10,FALSE))</f>
        <v/>
      </c>
      <c r="AZ126" s="136" t="str">
        <f>IF(AZ125="","",VLOOKUP(AZ125,シフト記号表!$C$6:$L$47,10,FALSE))</f>
        <v/>
      </c>
      <c r="BA126" s="136" t="str">
        <f>IF(BA125="","",VLOOKUP(BA125,シフト記号表!$C$6:$L$47,10,FALSE))</f>
        <v/>
      </c>
      <c r="BB126" s="1450">
        <f>IF($BE$3="４週",SUM(W126:AX126),IF($BE$3="暦月",SUM(W126:BA126),""))</f>
        <v>0</v>
      </c>
      <c r="BC126" s="1451"/>
      <c r="BD126" s="1452">
        <f>IF($BE$3="４週",BB126/4,IF($BE$3="暦月",(BB126/($BE$8/7)),""))</f>
        <v>0</v>
      </c>
      <c r="BE126" s="1451"/>
      <c r="BF126" s="1447"/>
      <c r="BG126" s="1448"/>
      <c r="BH126" s="1448"/>
      <c r="BI126" s="1448"/>
      <c r="BJ126" s="1449"/>
    </row>
    <row r="127" spans="2:62" ht="20.25" customHeight="1" x14ac:dyDescent="0.4">
      <c r="B127" s="1462">
        <f>B125+1</f>
        <v>56</v>
      </c>
      <c r="C127" s="1318"/>
      <c r="D127" s="1319"/>
      <c r="E127" s="130"/>
      <c r="F127" s="131"/>
      <c r="G127" s="130"/>
      <c r="H127" s="131"/>
      <c r="I127" s="1377"/>
      <c r="J127" s="1378"/>
      <c r="K127" s="1381"/>
      <c r="L127" s="1382"/>
      <c r="M127" s="1382"/>
      <c r="N127" s="1319"/>
      <c r="O127" s="1420"/>
      <c r="P127" s="1421"/>
      <c r="Q127" s="1421"/>
      <c r="R127" s="1421"/>
      <c r="S127" s="1422"/>
      <c r="T127" s="147" t="s">
        <v>18</v>
      </c>
      <c r="V127" s="98"/>
      <c r="W127" s="85"/>
      <c r="X127" s="86"/>
      <c r="Y127" s="86"/>
      <c r="Z127" s="86"/>
      <c r="AA127" s="86"/>
      <c r="AB127" s="86"/>
      <c r="AC127" s="87"/>
      <c r="AD127" s="85"/>
      <c r="AE127" s="86"/>
      <c r="AF127" s="86"/>
      <c r="AG127" s="86"/>
      <c r="AH127" s="86"/>
      <c r="AI127" s="86"/>
      <c r="AJ127" s="87"/>
      <c r="AK127" s="85"/>
      <c r="AL127" s="86"/>
      <c r="AM127" s="86"/>
      <c r="AN127" s="86"/>
      <c r="AO127" s="86"/>
      <c r="AP127" s="86"/>
      <c r="AQ127" s="87"/>
      <c r="AR127" s="85"/>
      <c r="AS127" s="86"/>
      <c r="AT127" s="86"/>
      <c r="AU127" s="86"/>
      <c r="AV127" s="86"/>
      <c r="AW127" s="86"/>
      <c r="AX127" s="87"/>
      <c r="AY127" s="85"/>
      <c r="AZ127" s="86"/>
      <c r="BA127" s="88"/>
      <c r="BB127" s="1373"/>
      <c r="BC127" s="1374"/>
      <c r="BD127" s="1375"/>
      <c r="BE127" s="1376"/>
      <c r="BF127" s="1385"/>
      <c r="BG127" s="1386"/>
      <c r="BH127" s="1386"/>
      <c r="BI127" s="1386"/>
      <c r="BJ127" s="1387"/>
    </row>
    <row r="128" spans="2:62" ht="20.25" customHeight="1" x14ac:dyDescent="0.4">
      <c r="B128" s="1463"/>
      <c r="C128" s="1453"/>
      <c r="D128" s="1454"/>
      <c r="E128" s="158"/>
      <c r="F128" s="159">
        <f>C127</f>
        <v>0</v>
      </c>
      <c r="G128" s="158"/>
      <c r="H128" s="159">
        <f>I127</f>
        <v>0</v>
      </c>
      <c r="I128" s="1455"/>
      <c r="J128" s="1456"/>
      <c r="K128" s="1457"/>
      <c r="L128" s="1458"/>
      <c r="M128" s="1458"/>
      <c r="N128" s="1454"/>
      <c r="O128" s="1420"/>
      <c r="P128" s="1421"/>
      <c r="Q128" s="1421"/>
      <c r="R128" s="1421"/>
      <c r="S128" s="1422"/>
      <c r="T128" s="148" t="s">
        <v>210</v>
      </c>
      <c r="U128" s="99"/>
      <c r="V128" s="149"/>
      <c r="W128" s="135" t="str">
        <f>IF(W127="","",VLOOKUP(W127,シフト記号表!$C$6:$L$47,10,FALSE))</f>
        <v/>
      </c>
      <c r="X128" s="136" t="str">
        <f>IF(X127="","",VLOOKUP(X127,シフト記号表!$C$6:$L$47,10,FALSE))</f>
        <v/>
      </c>
      <c r="Y128" s="136" t="str">
        <f>IF(Y127="","",VLOOKUP(Y127,シフト記号表!$C$6:$L$47,10,FALSE))</f>
        <v/>
      </c>
      <c r="Z128" s="136" t="str">
        <f>IF(Z127="","",VLOOKUP(Z127,シフト記号表!$C$6:$L$47,10,FALSE))</f>
        <v/>
      </c>
      <c r="AA128" s="136" t="str">
        <f>IF(AA127="","",VLOOKUP(AA127,シフト記号表!$C$6:$L$47,10,FALSE))</f>
        <v/>
      </c>
      <c r="AB128" s="136" t="str">
        <f>IF(AB127="","",VLOOKUP(AB127,シフト記号表!$C$6:$L$47,10,FALSE))</f>
        <v/>
      </c>
      <c r="AC128" s="137" t="str">
        <f>IF(AC127="","",VLOOKUP(AC127,シフト記号表!$C$6:$L$47,10,FALSE))</f>
        <v/>
      </c>
      <c r="AD128" s="135" t="str">
        <f>IF(AD127="","",VLOOKUP(AD127,シフト記号表!$C$6:$L$47,10,FALSE))</f>
        <v/>
      </c>
      <c r="AE128" s="136" t="str">
        <f>IF(AE127="","",VLOOKUP(AE127,シフト記号表!$C$6:$L$47,10,FALSE))</f>
        <v/>
      </c>
      <c r="AF128" s="136" t="str">
        <f>IF(AF127="","",VLOOKUP(AF127,シフト記号表!$C$6:$L$47,10,FALSE))</f>
        <v/>
      </c>
      <c r="AG128" s="136" t="str">
        <f>IF(AG127="","",VLOOKUP(AG127,シフト記号表!$C$6:$L$47,10,FALSE))</f>
        <v/>
      </c>
      <c r="AH128" s="136" t="str">
        <f>IF(AH127="","",VLOOKUP(AH127,シフト記号表!$C$6:$L$47,10,FALSE))</f>
        <v/>
      </c>
      <c r="AI128" s="136" t="str">
        <f>IF(AI127="","",VLOOKUP(AI127,シフト記号表!$C$6:$L$47,10,FALSE))</f>
        <v/>
      </c>
      <c r="AJ128" s="137" t="str">
        <f>IF(AJ127="","",VLOOKUP(AJ127,シフト記号表!$C$6:$L$47,10,FALSE))</f>
        <v/>
      </c>
      <c r="AK128" s="135" t="str">
        <f>IF(AK127="","",VLOOKUP(AK127,シフト記号表!$C$6:$L$47,10,FALSE))</f>
        <v/>
      </c>
      <c r="AL128" s="136" t="str">
        <f>IF(AL127="","",VLOOKUP(AL127,シフト記号表!$C$6:$L$47,10,FALSE))</f>
        <v/>
      </c>
      <c r="AM128" s="136" t="str">
        <f>IF(AM127="","",VLOOKUP(AM127,シフト記号表!$C$6:$L$47,10,FALSE))</f>
        <v/>
      </c>
      <c r="AN128" s="136" t="str">
        <f>IF(AN127="","",VLOOKUP(AN127,シフト記号表!$C$6:$L$47,10,FALSE))</f>
        <v/>
      </c>
      <c r="AO128" s="136" t="str">
        <f>IF(AO127="","",VLOOKUP(AO127,シフト記号表!$C$6:$L$47,10,FALSE))</f>
        <v/>
      </c>
      <c r="AP128" s="136" t="str">
        <f>IF(AP127="","",VLOOKUP(AP127,シフト記号表!$C$6:$L$47,10,FALSE))</f>
        <v/>
      </c>
      <c r="AQ128" s="137" t="str">
        <f>IF(AQ127="","",VLOOKUP(AQ127,シフト記号表!$C$6:$L$47,10,FALSE))</f>
        <v/>
      </c>
      <c r="AR128" s="135" t="str">
        <f>IF(AR127="","",VLOOKUP(AR127,シフト記号表!$C$6:$L$47,10,FALSE))</f>
        <v/>
      </c>
      <c r="AS128" s="136" t="str">
        <f>IF(AS127="","",VLOOKUP(AS127,シフト記号表!$C$6:$L$47,10,FALSE))</f>
        <v/>
      </c>
      <c r="AT128" s="136" t="str">
        <f>IF(AT127="","",VLOOKUP(AT127,シフト記号表!$C$6:$L$47,10,FALSE))</f>
        <v/>
      </c>
      <c r="AU128" s="136" t="str">
        <f>IF(AU127="","",VLOOKUP(AU127,シフト記号表!$C$6:$L$47,10,FALSE))</f>
        <v/>
      </c>
      <c r="AV128" s="136" t="str">
        <f>IF(AV127="","",VLOOKUP(AV127,シフト記号表!$C$6:$L$47,10,FALSE))</f>
        <v/>
      </c>
      <c r="AW128" s="136" t="str">
        <f>IF(AW127="","",VLOOKUP(AW127,シフト記号表!$C$6:$L$47,10,FALSE))</f>
        <v/>
      </c>
      <c r="AX128" s="137" t="str">
        <f>IF(AX127="","",VLOOKUP(AX127,シフト記号表!$C$6:$L$47,10,FALSE))</f>
        <v/>
      </c>
      <c r="AY128" s="135" t="str">
        <f>IF(AY127="","",VLOOKUP(AY127,シフト記号表!$C$6:$L$47,10,FALSE))</f>
        <v/>
      </c>
      <c r="AZ128" s="136" t="str">
        <f>IF(AZ127="","",VLOOKUP(AZ127,シフト記号表!$C$6:$L$47,10,FALSE))</f>
        <v/>
      </c>
      <c r="BA128" s="136" t="str">
        <f>IF(BA127="","",VLOOKUP(BA127,シフト記号表!$C$6:$L$47,10,FALSE))</f>
        <v/>
      </c>
      <c r="BB128" s="1450">
        <f>IF($BE$3="４週",SUM(W128:AX128),IF($BE$3="暦月",SUM(W128:BA128),""))</f>
        <v>0</v>
      </c>
      <c r="BC128" s="1451"/>
      <c r="BD128" s="1452">
        <f>IF($BE$3="４週",BB128/4,IF($BE$3="暦月",(BB128/($BE$8/7)),""))</f>
        <v>0</v>
      </c>
      <c r="BE128" s="1451"/>
      <c r="BF128" s="1447"/>
      <c r="BG128" s="1448"/>
      <c r="BH128" s="1448"/>
      <c r="BI128" s="1448"/>
      <c r="BJ128" s="1449"/>
    </row>
    <row r="129" spans="2:62" ht="20.25" customHeight="1" x14ac:dyDescent="0.4">
      <c r="B129" s="1462">
        <f>B127+1</f>
        <v>57</v>
      </c>
      <c r="C129" s="1318"/>
      <c r="D129" s="1319"/>
      <c r="E129" s="130"/>
      <c r="F129" s="131"/>
      <c r="G129" s="130"/>
      <c r="H129" s="131"/>
      <c r="I129" s="1377"/>
      <c r="J129" s="1378"/>
      <c r="K129" s="1381"/>
      <c r="L129" s="1382"/>
      <c r="M129" s="1382"/>
      <c r="N129" s="1319"/>
      <c r="O129" s="1420"/>
      <c r="P129" s="1421"/>
      <c r="Q129" s="1421"/>
      <c r="R129" s="1421"/>
      <c r="S129" s="1422"/>
      <c r="T129" s="147" t="s">
        <v>18</v>
      </c>
      <c r="V129" s="98"/>
      <c r="W129" s="85"/>
      <c r="X129" s="86"/>
      <c r="Y129" s="86"/>
      <c r="Z129" s="86"/>
      <c r="AA129" s="86"/>
      <c r="AB129" s="86"/>
      <c r="AC129" s="87"/>
      <c r="AD129" s="85"/>
      <c r="AE129" s="86"/>
      <c r="AF129" s="86"/>
      <c r="AG129" s="86"/>
      <c r="AH129" s="86"/>
      <c r="AI129" s="86"/>
      <c r="AJ129" s="87"/>
      <c r="AK129" s="85"/>
      <c r="AL129" s="86"/>
      <c r="AM129" s="86"/>
      <c r="AN129" s="86"/>
      <c r="AO129" s="86"/>
      <c r="AP129" s="86"/>
      <c r="AQ129" s="87"/>
      <c r="AR129" s="85"/>
      <c r="AS129" s="86"/>
      <c r="AT129" s="86"/>
      <c r="AU129" s="86"/>
      <c r="AV129" s="86"/>
      <c r="AW129" s="86"/>
      <c r="AX129" s="87"/>
      <c r="AY129" s="85"/>
      <c r="AZ129" s="86"/>
      <c r="BA129" s="88"/>
      <c r="BB129" s="1373"/>
      <c r="BC129" s="1374"/>
      <c r="BD129" s="1375"/>
      <c r="BE129" s="1376"/>
      <c r="BF129" s="1385"/>
      <c r="BG129" s="1386"/>
      <c r="BH129" s="1386"/>
      <c r="BI129" s="1386"/>
      <c r="BJ129" s="1387"/>
    </row>
    <row r="130" spans="2:62" ht="20.25" customHeight="1" x14ac:dyDescent="0.4">
      <c r="B130" s="1463"/>
      <c r="C130" s="1453"/>
      <c r="D130" s="1454"/>
      <c r="E130" s="158"/>
      <c r="F130" s="159">
        <f>C129</f>
        <v>0</v>
      </c>
      <c r="G130" s="158"/>
      <c r="H130" s="159">
        <f>I129</f>
        <v>0</v>
      </c>
      <c r="I130" s="1455"/>
      <c r="J130" s="1456"/>
      <c r="K130" s="1457"/>
      <c r="L130" s="1458"/>
      <c r="M130" s="1458"/>
      <c r="N130" s="1454"/>
      <c r="O130" s="1420"/>
      <c r="P130" s="1421"/>
      <c r="Q130" s="1421"/>
      <c r="R130" s="1421"/>
      <c r="S130" s="1422"/>
      <c r="T130" s="148" t="s">
        <v>210</v>
      </c>
      <c r="U130" s="99"/>
      <c r="V130" s="149"/>
      <c r="W130" s="135" t="str">
        <f>IF(W129="","",VLOOKUP(W129,シフト記号表!$C$6:$L$47,10,FALSE))</f>
        <v/>
      </c>
      <c r="X130" s="136" t="str">
        <f>IF(X129="","",VLOOKUP(X129,シフト記号表!$C$6:$L$47,10,FALSE))</f>
        <v/>
      </c>
      <c r="Y130" s="136" t="str">
        <f>IF(Y129="","",VLOOKUP(Y129,シフト記号表!$C$6:$L$47,10,FALSE))</f>
        <v/>
      </c>
      <c r="Z130" s="136" t="str">
        <f>IF(Z129="","",VLOOKUP(Z129,シフト記号表!$C$6:$L$47,10,FALSE))</f>
        <v/>
      </c>
      <c r="AA130" s="136" t="str">
        <f>IF(AA129="","",VLOOKUP(AA129,シフト記号表!$C$6:$L$47,10,FALSE))</f>
        <v/>
      </c>
      <c r="AB130" s="136" t="str">
        <f>IF(AB129="","",VLOOKUP(AB129,シフト記号表!$C$6:$L$47,10,FALSE))</f>
        <v/>
      </c>
      <c r="AC130" s="137" t="str">
        <f>IF(AC129="","",VLOOKUP(AC129,シフト記号表!$C$6:$L$47,10,FALSE))</f>
        <v/>
      </c>
      <c r="AD130" s="135" t="str">
        <f>IF(AD129="","",VLOOKUP(AD129,シフト記号表!$C$6:$L$47,10,FALSE))</f>
        <v/>
      </c>
      <c r="AE130" s="136" t="str">
        <f>IF(AE129="","",VLOOKUP(AE129,シフト記号表!$C$6:$L$47,10,FALSE))</f>
        <v/>
      </c>
      <c r="AF130" s="136" t="str">
        <f>IF(AF129="","",VLOOKUP(AF129,シフト記号表!$C$6:$L$47,10,FALSE))</f>
        <v/>
      </c>
      <c r="AG130" s="136" t="str">
        <f>IF(AG129="","",VLOOKUP(AG129,シフト記号表!$C$6:$L$47,10,FALSE))</f>
        <v/>
      </c>
      <c r="AH130" s="136" t="str">
        <f>IF(AH129="","",VLOOKUP(AH129,シフト記号表!$C$6:$L$47,10,FALSE))</f>
        <v/>
      </c>
      <c r="AI130" s="136" t="str">
        <f>IF(AI129="","",VLOOKUP(AI129,シフト記号表!$C$6:$L$47,10,FALSE))</f>
        <v/>
      </c>
      <c r="AJ130" s="137" t="str">
        <f>IF(AJ129="","",VLOOKUP(AJ129,シフト記号表!$C$6:$L$47,10,FALSE))</f>
        <v/>
      </c>
      <c r="AK130" s="135" t="str">
        <f>IF(AK129="","",VLOOKUP(AK129,シフト記号表!$C$6:$L$47,10,FALSE))</f>
        <v/>
      </c>
      <c r="AL130" s="136" t="str">
        <f>IF(AL129="","",VLOOKUP(AL129,シフト記号表!$C$6:$L$47,10,FALSE))</f>
        <v/>
      </c>
      <c r="AM130" s="136" t="str">
        <f>IF(AM129="","",VLOOKUP(AM129,シフト記号表!$C$6:$L$47,10,FALSE))</f>
        <v/>
      </c>
      <c r="AN130" s="136" t="str">
        <f>IF(AN129="","",VLOOKUP(AN129,シフト記号表!$C$6:$L$47,10,FALSE))</f>
        <v/>
      </c>
      <c r="AO130" s="136" t="str">
        <f>IF(AO129="","",VLOOKUP(AO129,シフト記号表!$C$6:$L$47,10,FALSE))</f>
        <v/>
      </c>
      <c r="AP130" s="136" t="str">
        <f>IF(AP129="","",VLOOKUP(AP129,シフト記号表!$C$6:$L$47,10,FALSE))</f>
        <v/>
      </c>
      <c r="AQ130" s="137" t="str">
        <f>IF(AQ129="","",VLOOKUP(AQ129,シフト記号表!$C$6:$L$47,10,FALSE))</f>
        <v/>
      </c>
      <c r="AR130" s="135" t="str">
        <f>IF(AR129="","",VLOOKUP(AR129,シフト記号表!$C$6:$L$47,10,FALSE))</f>
        <v/>
      </c>
      <c r="AS130" s="136" t="str">
        <f>IF(AS129="","",VLOOKUP(AS129,シフト記号表!$C$6:$L$47,10,FALSE))</f>
        <v/>
      </c>
      <c r="AT130" s="136" t="str">
        <f>IF(AT129="","",VLOOKUP(AT129,シフト記号表!$C$6:$L$47,10,FALSE))</f>
        <v/>
      </c>
      <c r="AU130" s="136" t="str">
        <f>IF(AU129="","",VLOOKUP(AU129,シフト記号表!$C$6:$L$47,10,FALSE))</f>
        <v/>
      </c>
      <c r="AV130" s="136" t="str">
        <f>IF(AV129="","",VLOOKUP(AV129,シフト記号表!$C$6:$L$47,10,FALSE))</f>
        <v/>
      </c>
      <c r="AW130" s="136" t="str">
        <f>IF(AW129="","",VLOOKUP(AW129,シフト記号表!$C$6:$L$47,10,FALSE))</f>
        <v/>
      </c>
      <c r="AX130" s="137" t="str">
        <f>IF(AX129="","",VLOOKUP(AX129,シフト記号表!$C$6:$L$47,10,FALSE))</f>
        <v/>
      </c>
      <c r="AY130" s="135" t="str">
        <f>IF(AY129="","",VLOOKUP(AY129,シフト記号表!$C$6:$L$47,10,FALSE))</f>
        <v/>
      </c>
      <c r="AZ130" s="136" t="str">
        <f>IF(AZ129="","",VLOOKUP(AZ129,シフト記号表!$C$6:$L$47,10,FALSE))</f>
        <v/>
      </c>
      <c r="BA130" s="136" t="str">
        <f>IF(BA129="","",VLOOKUP(BA129,シフト記号表!$C$6:$L$47,10,FALSE))</f>
        <v/>
      </c>
      <c r="BB130" s="1450">
        <f>IF($BE$3="４週",SUM(W130:AX130),IF($BE$3="暦月",SUM(W130:BA130),""))</f>
        <v>0</v>
      </c>
      <c r="BC130" s="1451"/>
      <c r="BD130" s="1452">
        <f>IF($BE$3="４週",BB130/4,IF($BE$3="暦月",(BB130/($BE$8/7)),""))</f>
        <v>0</v>
      </c>
      <c r="BE130" s="1451"/>
      <c r="BF130" s="1447"/>
      <c r="BG130" s="1448"/>
      <c r="BH130" s="1448"/>
      <c r="BI130" s="1448"/>
      <c r="BJ130" s="1449"/>
    </row>
    <row r="131" spans="2:62" ht="20.25" customHeight="1" x14ac:dyDescent="0.4">
      <c r="B131" s="1462">
        <f>B129+1</f>
        <v>58</v>
      </c>
      <c r="C131" s="1318"/>
      <c r="D131" s="1319"/>
      <c r="E131" s="130"/>
      <c r="F131" s="131"/>
      <c r="G131" s="130"/>
      <c r="H131" s="131"/>
      <c r="I131" s="1377"/>
      <c r="J131" s="1378"/>
      <c r="K131" s="1381"/>
      <c r="L131" s="1382"/>
      <c r="M131" s="1382"/>
      <c r="N131" s="1319"/>
      <c r="O131" s="1420"/>
      <c r="P131" s="1421"/>
      <c r="Q131" s="1421"/>
      <c r="R131" s="1421"/>
      <c r="S131" s="1422"/>
      <c r="T131" s="147" t="s">
        <v>18</v>
      </c>
      <c r="V131" s="98"/>
      <c r="W131" s="85"/>
      <c r="X131" s="86"/>
      <c r="Y131" s="86"/>
      <c r="Z131" s="86"/>
      <c r="AA131" s="86"/>
      <c r="AB131" s="86"/>
      <c r="AC131" s="87"/>
      <c r="AD131" s="85"/>
      <c r="AE131" s="86"/>
      <c r="AF131" s="86"/>
      <c r="AG131" s="86"/>
      <c r="AH131" s="86"/>
      <c r="AI131" s="86"/>
      <c r="AJ131" s="87"/>
      <c r="AK131" s="85"/>
      <c r="AL131" s="86"/>
      <c r="AM131" s="86"/>
      <c r="AN131" s="86"/>
      <c r="AO131" s="86"/>
      <c r="AP131" s="86"/>
      <c r="AQ131" s="87"/>
      <c r="AR131" s="85"/>
      <c r="AS131" s="86"/>
      <c r="AT131" s="86"/>
      <c r="AU131" s="86"/>
      <c r="AV131" s="86"/>
      <c r="AW131" s="86"/>
      <c r="AX131" s="87"/>
      <c r="AY131" s="85"/>
      <c r="AZ131" s="86"/>
      <c r="BA131" s="88"/>
      <c r="BB131" s="1373"/>
      <c r="BC131" s="1374"/>
      <c r="BD131" s="1375"/>
      <c r="BE131" s="1376"/>
      <c r="BF131" s="1385"/>
      <c r="BG131" s="1386"/>
      <c r="BH131" s="1386"/>
      <c r="BI131" s="1386"/>
      <c r="BJ131" s="1387"/>
    </row>
    <row r="132" spans="2:62" ht="20.25" customHeight="1" x14ac:dyDescent="0.4">
      <c r="B132" s="1463"/>
      <c r="C132" s="1453"/>
      <c r="D132" s="1454"/>
      <c r="E132" s="158"/>
      <c r="F132" s="159">
        <f>C131</f>
        <v>0</v>
      </c>
      <c r="G132" s="158"/>
      <c r="H132" s="159">
        <f>I131</f>
        <v>0</v>
      </c>
      <c r="I132" s="1455"/>
      <c r="J132" s="1456"/>
      <c r="K132" s="1457"/>
      <c r="L132" s="1458"/>
      <c r="M132" s="1458"/>
      <c r="N132" s="1454"/>
      <c r="O132" s="1420"/>
      <c r="P132" s="1421"/>
      <c r="Q132" s="1421"/>
      <c r="R132" s="1421"/>
      <c r="S132" s="1422"/>
      <c r="T132" s="148" t="s">
        <v>210</v>
      </c>
      <c r="U132" s="99"/>
      <c r="V132" s="149"/>
      <c r="W132" s="135" t="str">
        <f>IF(W131="","",VLOOKUP(W131,シフト記号表!$C$6:$L$47,10,FALSE))</f>
        <v/>
      </c>
      <c r="X132" s="136" t="str">
        <f>IF(X131="","",VLOOKUP(X131,シフト記号表!$C$6:$L$47,10,FALSE))</f>
        <v/>
      </c>
      <c r="Y132" s="136" t="str">
        <f>IF(Y131="","",VLOOKUP(Y131,シフト記号表!$C$6:$L$47,10,FALSE))</f>
        <v/>
      </c>
      <c r="Z132" s="136" t="str">
        <f>IF(Z131="","",VLOOKUP(Z131,シフト記号表!$C$6:$L$47,10,FALSE))</f>
        <v/>
      </c>
      <c r="AA132" s="136" t="str">
        <f>IF(AA131="","",VLOOKUP(AA131,シフト記号表!$C$6:$L$47,10,FALSE))</f>
        <v/>
      </c>
      <c r="AB132" s="136" t="str">
        <f>IF(AB131="","",VLOOKUP(AB131,シフト記号表!$C$6:$L$47,10,FALSE))</f>
        <v/>
      </c>
      <c r="AC132" s="137" t="str">
        <f>IF(AC131="","",VLOOKUP(AC131,シフト記号表!$C$6:$L$47,10,FALSE))</f>
        <v/>
      </c>
      <c r="AD132" s="135" t="str">
        <f>IF(AD131="","",VLOOKUP(AD131,シフト記号表!$C$6:$L$47,10,FALSE))</f>
        <v/>
      </c>
      <c r="AE132" s="136" t="str">
        <f>IF(AE131="","",VLOOKUP(AE131,シフト記号表!$C$6:$L$47,10,FALSE))</f>
        <v/>
      </c>
      <c r="AF132" s="136" t="str">
        <f>IF(AF131="","",VLOOKUP(AF131,シフト記号表!$C$6:$L$47,10,FALSE))</f>
        <v/>
      </c>
      <c r="AG132" s="136" t="str">
        <f>IF(AG131="","",VLOOKUP(AG131,シフト記号表!$C$6:$L$47,10,FALSE))</f>
        <v/>
      </c>
      <c r="AH132" s="136" t="str">
        <f>IF(AH131="","",VLOOKUP(AH131,シフト記号表!$C$6:$L$47,10,FALSE))</f>
        <v/>
      </c>
      <c r="AI132" s="136" t="str">
        <f>IF(AI131="","",VLOOKUP(AI131,シフト記号表!$C$6:$L$47,10,FALSE))</f>
        <v/>
      </c>
      <c r="AJ132" s="137" t="str">
        <f>IF(AJ131="","",VLOOKUP(AJ131,シフト記号表!$C$6:$L$47,10,FALSE))</f>
        <v/>
      </c>
      <c r="AK132" s="135" t="str">
        <f>IF(AK131="","",VLOOKUP(AK131,シフト記号表!$C$6:$L$47,10,FALSE))</f>
        <v/>
      </c>
      <c r="AL132" s="136" t="str">
        <f>IF(AL131="","",VLOOKUP(AL131,シフト記号表!$C$6:$L$47,10,FALSE))</f>
        <v/>
      </c>
      <c r="AM132" s="136" t="str">
        <f>IF(AM131="","",VLOOKUP(AM131,シフト記号表!$C$6:$L$47,10,FALSE))</f>
        <v/>
      </c>
      <c r="AN132" s="136" t="str">
        <f>IF(AN131="","",VLOOKUP(AN131,シフト記号表!$C$6:$L$47,10,FALSE))</f>
        <v/>
      </c>
      <c r="AO132" s="136" t="str">
        <f>IF(AO131="","",VLOOKUP(AO131,シフト記号表!$C$6:$L$47,10,FALSE))</f>
        <v/>
      </c>
      <c r="AP132" s="136" t="str">
        <f>IF(AP131="","",VLOOKUP(AP131,シフト記号表!$C$6:$L$47,10,FALSE))</f>
        <v/>
      </c>
      <c r="AQ132" s="137" t="str">
        <f>IF(AQ131="","",VLOOKUP(AQ131,シフト記号表!$C$6:$L$47,10,FALSE))</f>
        <v/>
      </c>
      <c r="AR132" s="135" t="str">
        <f>IF(AR131="","",VLOOKUP(AR131,シフト記号表!$C$6:$L$47,10,FALSE))</f>
        <v/>
      </c>
      <c r="AS132" s="136" t="str">
        <f>IF(AS131="","",VLOOKUP(AS131,シフト記号表!$C$6:$L$47,10,FALSE))</f>
        <v/>
      </c>
      <c r="AT132" s="136" t="str">
        <f>IF(AT131="","",VLOOKUP(AT131,シフト記号表!$C$6:$L$47,10,FALSE))</f>
        <v/>
      </c>
      <c r="AU132" s="136" t="str">
        <f>IF(AU131="","",VLOOKUP(AU131,シフト記号表!$C$6:$L$47,10,FALSE))</f>
        <v/>
      </c>
      <c r="AV132" s="136" t="str">
        <f>IF(AV131="","",VLOOKUP(AV131,シフト記号表!$C$6:$L$47,10,FALSE))</f>
        <v/>
      </c>
      <c r="AW132" s="136" t="str">
        <f>IF(AW131="","",VLOOKUP(AW131,シフト記号表!$C$6:$L$47,10,FALSE))</f>
        <v/>
      </c>
      <c r="AX132" s="137" t="str">
        <f>IF(AX131="","",VLOOKUP(AX131,シフト記号表!$C$6:$L$47,10,FALSE))</f>
        <v/>
      </c>
      <c r="AY132" s="135" t="str">
        <f>IF(AY131="","",VLOOKUP(AY131,シフト記号表!$C$6:$L$47,10,FALSE))</f>
        <v/>
      </c>
      <c r="AZ132" s="136" t="str">
        <f>IF(AZ131="","",VLOOKUP(AZ131,シフト記号表!$C$6:$L$47,10,FALSE))</f>
        <v/>
      </c>
      <c r="BA132" s="136" t="str">
        <f>IF(BA131="","",VLOOKUP(BA131,シフト記号表!$C$6:$L$47,10,FALSE))</f>
        <v/>
      </c>
      <c r="BB132" s="1450">
        <f>IF($BE$3="４週",SUM(W132:AX132),IF($BE$3="暦月",SUM(W132:BA132),""))</f>
        <v>0</v>
      </c>
      <c r="BC132" s="1451"/>
      <c r="BD132" s="1452">
        <f>IF($BE$3="４週",BB132/4,IF($BE$3="暦月",(BB132/($BE$8/7)),""))</f>
        <v>0</v>
      </c>
      <c r="BE132" s="1451"/>
      <c r="BF132" s="1447"/>
      <c r="BG132" s="1448"/>
      <c r="BH132" s="1448"/>
      <c r="BI132" s="1448"/>
      <c r="BJ132" s="1449"/>
    </row>
    <row r="133" spans="2:62" ht="20.25" customHeight="1" x14ac:dyDescent="0.4">
      <c r="B133" s="1462">
        <f>B131+1</f>
        <v>59</v>
      </c>
      <c r="C133" s="1318"/>
      <c r="D133" s="1319"/>
      <c r="E133" s="130"/>
      <c r="F133" s="131"/>
      <c r="G133" s="130"/>
      <c r="H133" s="131"/>
      <c r="I133" s="1377"/>
      <c r="J133" s="1378"/>
      <c r="K133" s="1381"/>
      <c r="L133" s="1382"/>
      <c r="M133" s="1382"/>
      <c r="N133" s="1319"/>
      <c r="O133" s="1420"/>
      <c r="P133" s="1421"/>
      <c r="Q133" s="1421"/>
      <c r="R133" s="1421"/>
      <c r="S133" s="1422"/>
      <c r="T133" s="147" t="s">
        <v>18</v>
      </c>
      <c r="V133" s="98"/>
      <c r="W133" s="85"/>
      <c r="X133" s="86"/>
      <c r="Y133" s="86"/>
      <c r="Z133" s="86"/>
      <c r="AA133" s="86"/>
      <c r="AB133" s="86"/>
      <c r="AC133" s="87"/>
      <c r="AD133" s="85"/>
      <c r="AE133" s="86"/>
      <c r="AF133" s="86"/>
      <c r="AG133" s="86"/>
      <c r="AH133" s="86"/>
      <c r="AI133" s="86"/>
      <c r="AJ133" s="87"/>
      <c r="AK133" s="85"/>
      <c r="AL133" s="86"/>
      <c r="AM133" s="86"/>
      <c r="AN133" s="86"/>
      <c r="AO133" s="86"/>
      <c r="AP133" s="86"/>
      <c r="AQ133" s="87"/>
      <c r="AR133" s="85"/>
      <c r="AS133" s="86"/>
      <c r="AT133" s="86"/>
      <c r="AU133" s="86"/>
      <c r="AV133" s="86"/>
      <c r="AW133" s="86"/>
      <c r="AX133" s="87"/>
      <c r="AY133" s="85"/>
      <c r="AZ133" s="86"/>
      <c r="BA133" s="88"/>
      <c r="BB133" s="1373"/>
      <c r="BC133" s="1374"/>
      <c r="BD133" s="1375"/>
      <c r="BE133" s="1376"/>
      <c r="BF133" s="1385"/>
      <c r="BG133" s="1386"/>
      <c r="BH133" s="1386"/>
      <c r="BI133" s="1386"/>
      <c r="BJ133" s="1387"/>
    </row>
    <row r="134" spans="2:62" ht="20.25" customHeight="1" x14ac:dyDescent="0.4">
      <c r="B134" s="1463"/>
      <c r="C134" s="1453"/>
      <c r="D134" s="1454"/>
      <c r="E134" s="158"/>
      <c r="F134" s="159">
        <f>C133</f>
        <v>0</v>
      </c>
      <c r="G134" s="158"/>
      <c r="H134" s="159">
        <f>I133</f>
        <v>0</v>
      </c>
      <c r="I134" s="1455"/>
      <c r="J134" s="1456"/>
      <c r="K134" s="1457"/>
      <c r="L134" s="1458"/>
      <c r="M134" s="1458"/>
      <c r="N134" s="1454"/>
      <c r="O134" s="1420"/>
      <c r="P134" s="1421"/>
      <c r="Q134" s="1421"/>
      <c r="R134" s="1421"/>
      <c r="S134" s="1422"/>
      <c r="T134" s="148" t="s">
        <v>210</v>
      </c>
      <c r="U134" s="99"/>
      <c r="V134" s="149"/>
      <c r="W134" s="135" t="str">
        <f>IF(W133="","",VLOOKUP(W133,シフト記号表!$C$6:$L$47,10,FALSE))</f>
        <v/>
      </c>
      <c r="X134" s="136" t="str">
        <f>IF(X133="","",VLOOKUP(X133,シフト記号表!$C$6:$L$47,10,FALSE))</f>
        <v/>
      </c>
      <c r="Y134" s="136" t="str">
        <f>IF(Y133="","",VLOOKUP(Y133,シフト記号表!$C$6:$L$47,10,FALSE))</f>
        <v/>
      </c>
      <c r="Z134" s="136" t="str">
        <f>IF(Z133="","",VLOOKUP(Z133,シフト記号表!$C$6:$L$47,10,FALSE))</f>
        <v/>
      </c>
      <c r="AA134" s="136" t="str">
        <f>IF(AA133="","",VLOOKUP(AA133,シフト記号表!$C$6:$L$47,10,FALSE))</f>
        <v/>
      </c>
      <c r="AB134" s="136" t="str">
        <f>IF(AB133="","",VLOOKUP(AB133,シフト記号表!$C$6:$L$47,10,FALSE))</f>
        <v/>
      </c>
      <c r="AC134" s="137" t="str">
        <f>IF(AC133="","",VLOOKUP(AC133,シフト記号表!$C$6:$L$47,10,FALSE))</f>
        <v/>
      </c>
      <c r="AD134" s="135" t="str">
        <f>IF(AD133="","",VLOOKUP(AD133,シフト記号表!$C$6:$L$47,10,FALSE))</f>
        <v/>
      </c>
      <c r="AE134" s="136" t="str">
        <f>IF(AE133="","",VLOOKUP(AE133,シフト記号表!$C$6:$L$47,10,FALSE))</f>
        <v/>
      </c>
      <c r="AF134" s="136" t="str">
        <f>IF(AF133="","",VLOOKUP(AF133,シフト記号表!$C$6:$L$47,10,FALSE))</f>
        <v/>
      </c>
      <c r="AG134" s="136" t="str">
        <f>IF(AG133="","",VLOOKUP(AG133,シフト記号表!$C$6:$L$47,10,FALSE))</f>
        <v/>
      </c>
      <c r="AH134" s="136" t="str">
        <f>IF(AH133="","",VLOOKUP(AH133,シフト記号表!$C$6:$L$47,10,FALSE))</f>
        <v/>
      </c>
      <c r="AI134" s="136" t="str">
        <f>IF(AI133="","",VLOOKUP(AI133,シフト記号表!$C$6:$L$47,10,FALSE))</f>
        <v/>
      </c>
      <c r="AJ134" s="137" t="str">
        <f>IF(AJ133="","",VLOOKUP(AJ133,シフト記号表!$C$6:$L$47,10,FALSE))</f>
        <v/>
      </c>
      <c r="AK134" s="135" t="str">
        <f>IF(AK133="","",VLOOKUP(AK133,シフト記号表!$C$6:$L$47,10,FALSE))</f>
        <v/>
      </c>
      <c r="AL134" s="136" t="str">
        <f>IF(AL133="","",VLOOKUP(AL133,シフト記号表!$C$6:$L$47,10,FALSE))</f>
        <v/>
      </c>
      <c r="AM134" s="136" t="str">
        <f>IF(AM133="","",VLOOKUP(AM133,シフト記号表!$C$6:$L$47,10,FALSE))</f>
        <v/>
      </c>
      <c r="AN134" s="136" t="str">
        <f>IF(AN133="","",VLOOKUP(AN133,シフト記号表!$C$6:$L$47,10,FALSE))</f>
        <v/>
      </c>
      <c r="AO134" s="136" t="str">
        <f>IF(AO133="","",VLOOKUP(AO133,シフト記号表!$C$6:$L$47,10,FALSE))</f>
        <v/>
      </c>
      <c r="AP134" s="136" t="str">
        <f>IF(AP133="","",VLOOKUP(AP133,シフト記号表!$C$6:$L$47,10,FALSE))</f>
        <v/>
      </c>
      <c r="AQ134" s="137" t="str">
        <f>IF(AQ133="","",VLOOKUP(AQ133,シフト記号表!$C$6:$L$47,10,FALSE))</f>
        <v/>
      </c>
      <c r="AR134" s="135" t="str">
        <f>IF(AR133="","",VLOOKUP(AR133,シフト記号表!$C$6:$L$47,10,FALSE))</f>
        <v/>
      </c>
      <c r="AS134" s="136" t="str">
        <f>IF(AS133="","",VLOOKUP(AS133,シフト記号表!$C$6:$L$47,10,FALSE))</f>
        <v/>
      </c>
      <c r="AT134" s="136" t="str">
        <f>IF(AT133="","",VLOOKUP(AT133,シフト記号表!$C$6:$L$47,10,FALSE))</f>
        <v/>
      </c>
      <c r="AU134" s="136" t="str">
        <f>IF(AU133="","",VLOOKUP(AU133,シフト記号表!$C$6:$L$47,10,FALSE))</f>
        <v/>
      </c>
      <c r="AV134" s="136" t="str">
        <f>IF(AV133="","",VLOOKUP(AV133,シフト記号表!$C$6:$L$47,10,FALSE))</f>
        <v/>
      </c>
      <c r="AW134" s="136" t="str">
        <f>IF(AW133="","",VLOOKUP(AW133,シフト記号表!$C$6:$L$47,10,FALSE))</f>
        <v/>
      </c>
      <c r="AX134" s="137" t="str">
        <f>IF(AX133="","",VLOOKUP(AX133,シフト記号表!$C$6:$L$47,10,FALSE))</f>
        <v/>
      </c>
      <c r="AY134" s="135" t="str">
        <f>IF(AY133="","",VLOOKUP(AY133,シフト記号表!$C$6:$L$47,10,FALSE))</f>
        <v/>
      </c>
      <c r="AZ134" s="136" t="str">
        <f>IF(AZ133="","",VLOOKUP(AZ133,シフト記号表!$C$6:$L$47,10,FALSE))</f>
        <v/>
      </c>
      <c r="BA134" s="136" t="str">
        <f>IF(BA133="","",VLOOKUP(BA133,シフト記号表!$C$6:$L$47,10,FALSE))</f>
        <v/>
      </c>
      <c r="BB134" s="1450">
        <f>IF($BE$3="４週",SUM(W134:AX134),IF($BE$3="暦月",SUM(W134:BA134),""))</f>
        <v>0</v>
      </c>
      <c r="BC134" s="1451"/>
      <c r="BD134" s="1452">
        <f>IF($BE$3="４週",BB134/4,IF($BE$3="暦月",(BB134/($BE$8/7)),""))</f>
        <v>0</v>
      </c>
      <c r="BE134" s="1451"/>
      <c r="BF134" s="1447"/>
      <c r="BG134" s="1448"/>
      <c r="BH134" s="1448"/>
      <c r="BI134" s="1448"/>
      <c r="BJ134" s="1449"/>
    </row>
    <row r="135" spans="2:62" ht="20.25" customHeight="1" x14ac:dyDescent="0.4">
      <c r="B135" s="1462">
        <f>B133+1</f>
        <v>60</v>
      </c>
      <c r="C135" s="1318"/>
      <c r="D135" s="1319"/>
      <c r="E135" s="130"/>
      <c r="F135" s="131"/>
      <c r="G135" s="130"/>
      <c r="H135" s="131"/>
      <c r="I135" s="1377"/>
      <c r="J135" s="1378"/>
      <c r="K135" s="1381"/>
      <c r="L135" s="1382"/>
      <c r="M135" s="1382"/>
      <c r="N135" s="1319"/>
      <c r="O135" s="1420"/>
      <c r="P135" s="1421"/>
      <c r="Q135" s="1421"/>
      <c r="R135" s="1421"/>
      <c r="S135" s="1422"/>
      <c r="T135" s="147" t="s">
        <v>18</v>
      </c>
      <c r="V135" s="98"/>
      <c r="W135" s="85"/>
      <c r="X135" s="86"/>
      <c r="Y135" s="86"/>
      <c r="Z135" s="86"/>
      <c r="AA135" s="86"/>
      <c r="AB135" s="86"/>
      <c r="AC135" s="87"/>
      <c r="AD135" s="85"/>
      <c r="AE135" s="86"/>
      <c r="AF135" s="86"/>
      <c r="AG135" s="86"/>
      <c r="AH135" s="86"/>
      <c r="AI135" s="86"/>
      <c r="AJ135" s="87"/>
      <c r="AK135" s="85"/>
      <c r="AL135" s="86"/>
      <c r="AM135" s="86"/>
      <c r="AN135" s="86"/>
      <c r="AO135" s="86"/>
      <c r="AP135" s="86"/>
      <c r="AQ135" s="87"/>
      <c r="AR135" s="85"/>
      <c r="AS135" s="86"/>
      <c r="AT135" s="86"/>
      <c r="AU135" s="86"/>
      <c r="AV135" s="86"/>
      <c r="AW135" s="86"/>
      <c r="AX135" s="87"/>
      <c r="AY135" s="85"/>
      <c r="AZ135" s="86"/>
      <c r="BA135" s="88"/>
      <c r="BB135" s="1373"/>
      <c r="BC135" s="1374"/>
      <c r="BD135" s="1375"/>
      <c r="BE135" s="1376"/>
      <c r="BF135" s="1385"/>
      <c r="BG135" s="1386"/>
      <c r="BH135" s="1386"/>
      <c r="BI135" s="1386"/>
      <c r="BJ135" s="1387"/>
    </row>
    <row r="136" spans="2:62" ht="20.25" customHeight="1" x14ac:dyDescent="0.4">
      <c r="B136" s="1463"/>
      <c r="C136" s="1453"/>
      <c r="D136" s="1454"/>
      <c r="E136" s="158"/>
      <c r="F136" s="159">
        <f>C135</f>
        <v>0</v>
      </c>
      <c r="G136" s="158"/>
      <c r="H136" s="159">
        <f>I135</f>
        <v>0</v>
      </c>
      <c r="I136" s="1455"/>
      <c r="J136" s="1456"/>
      <c r="K136" s="1457"/>
      <c r="L136" s="1458"/>
      <c r="M136" s="1458"/>
      <c r="N136" s="1454"/>
      <c r="O136" s="1420"/>
      <c r="P136" s="1421"/>
      <c r="Q136" s="1421"/>
      <c r="R136" s="1421"/>
      <c r="S136" s="1422"/>
      <c r="T136" s="148" t="s">
        <v>210</v>
      </c>
      <c r="U136" s="99"/>
      <c r="V136" s="149"/>
      <c r="W136" s="135" t="str">
        <f>IF(W135="","",VLOOKUP(W135,シフト記号表!$C$6:$L$47,10,FALSE))</f>
        <v/>
      </c>
      <c r="X136" s="136" t="str">
        <f>IF(X135="","",VLOOKUP(X135,シフト記号表!$C$6:$L$47,10,FALSE))</f>
        <v/>
      </c>
      <c r="Y136" s="136" t="str">
        <f>IF(Y135="","",VLOOKUP(Y135,シフト記号表!$C$6:$L$47,10,FALSE))</f>
        <v/>
      </c>
      <c r="Z136" s="136" t="str">
        <f>IF(Z135="","",VLOOKUP(Z135,シフト記号表!$C$6:$L$47,10,FALSE))</f>
        <v/>
      </c>
      <c r="AA136" s="136" t="str">
        <f>IF(AA135="","",VLOOKUP(AA135,シフト記号表!$C$6:$L$47,10,FALSE))</f>
        <v/>
      </c>
      <c r="AB136" s="136" t="str">
        <f>IF(AB135="","",VLOOKUP(AB135,シフト記号表!$C$6:$L$47,10,FALSE))</f>
        <v/>
      </c>
      <c r="AC136" s="137" t="str">
        <f>IF(AC135="","",VLOOKUP(AC135,シフト記号表!$C$6:$L$47,10,FALSE))</f>
        <v/>
      </c>
      <c r="AD136" s="135" t="str">
        <f>IF(AD135="","",VLOOKUP(AD135,シフト記号表!$C$6:$L$47,10,FALSE))</f>
        <v/>
      </c>
      <c r="AE136" s="136" t="str">
        <f>IF(AE135="","",VLOOKUP(AE135,シフト記号表!$C$6:$L$47,10,FALSE))</f>
        <v/>
      </c>
      <c r="AF136" s="136" t="str">
        <f>IF(AF135="","",VLOOKUP(AF135,シフト記号表!$C$6:$L$47,10,FALSE))</f>
        <v/>
      </c>
      <c r="AG136" s="136" t="str">
        <f>IF(AG135="","",VLOOKUP(AG135,シフト記号表!$C$6:$L$47,10,FALSE))</f>
        <v/>
      </c>
      <c r="AH136" s="136" t="str">
        <f>IF(AH135="","",VLOOKUP(AH135,シフト記号表!$C$6:$L$47,10,FALSE))</f>
        <v/>
      </c>
      <c r="AI136" s="136" t="str">
        <f>IF(AI135="","",VLOOKUP(AI135,シフト記号表!$C$6:$L$47,10,FALSE))</f>
        <v/>
      </c>
      <c r="AJ136" s="137" t="str">
        <f>IF(AJ135="","",VLOOKUP(AJ135,シフト記号表!$C$6:$L$47,10,FALSE))</f>
        <v/>
      </c>
      <c r="AK136" s="135" t="str">
        <f>IF(AK135="","",VLOOKUP(AK135,シフト記号表!$C$6:$L$47,10,FALSE))</f>
        <v/>
      </c>
      <c r="AL136" s="136" t="str">
        <f>IF(AL135="","",VLOOKUP(AL135,シフト記号表!$C$6:$L$47,10,FALSE))</f>
        <v/>
      </c>
      <c r="AM136" s="136" t="str">
        <f>IF(AM135="","",VLOOKUP(AM135,シフト記号表!$C$6:$L$47,10,FALSE))</f>
        <v/>
      </c>
      <c r="AN136" s="136" t="str">
        <f>IF(AN135="","",VLOOKUP(AN135,シフト記号表!$C$6:$L$47,10,FALSE))</f>
        <v/>
      </c>
      <c r="AO136" s="136" t="str">
        <f>IF(AO135="","",VLOOKUP(AO135,シフト記号表!$C$6:$L$47,10,FALSE))</f>
        <v/>
      </c>
      <c r="AP136" s="136" t="str">
        <f>IF(AP135="","",VLOOKUP(AP135,シフト記号表!$C$6:$L$47,10,FALSE))</f>
        <v/>
      </c>
      <c r="AQ136" s="137" t="str">
        <f>IF(AQ135="","",VLOOKUP(AQ135,シフト記号表!$C$6:$L$47,10,FALSE))</f>
        <v/>
      </c>
      <c r="AR136" s="135" t="str">
        <f>IF(AR135="","",VLOOKUP(AR135,シフト記号表!$C$6:$L$47,10,FALSE))</f>
        <v/>
      </c>
      <c r="AS136" s="136" t="str">
        <f>IF(AS135="","",VLOOKUP(AS135,シフト記号表!$C$6:$L$47,10,FALSE))</f>
        <v/>
      </c>
      <c r="AT136" s="136" t="str">
        <f>IF(AT135="","",VLOOKUP(AT135,シフト記号表!$C$6:$L$47,10,FALSE))</f>
        <v/>
      </c>
      <c r="AU136" s="136" t="str">
        <f>IF(AU135="","",VLOOKUP(AU135,シフト記号表!$C$6:$L$47,10,FALSE))</f>
        <v/>
      </c>
      <c r="AV136" s="136" t="str">
        <f>IF(AV135="","",VLOOKUP(AV135,シフト記号表!$C$6:$L$47,10,FALSE))</f>
        <v/>
      </c>
      <c r="AW136" s="136" t="str">
        <f>IF(AW135="","",VLOOKUP(AW135,シフト記号表!$C$6:$L$47,10,FALSE))</f>
        <v/>
      </c>
      <c r="AX136" s="137" t="str">
        <f>IF(AX135="","",VLOOKUP(AX135,シフト記号表!$C$6:$L$47,10,FALSE))</f>
        <v/>
      </c>
      <c r="AY136" s="135" t="str">
        <f>IF(AY135="","",VLOOKUP(AY135,シフト記号表!$C$6:$L$47,10,FALSE))</f>
        <v/>
      </c>
      <c r="AZ136" s="136" t="str">
        <f>IF(AZ135="","",VLOOKUP(AZ135,シフト記号表!$C$6:$L$47,10,FALSE))</f>
        <v/>
      </c>
      <c r="BA136" s="136" t="str">
        <f>IF(BA135="","",VLOOKUP(BA135,シフト記号表!$C$6:$L$47,10,FALSE))</f>
        <v/>
      </c>
      <c r="BB136" s="1450">
        <f>IF($BE$3="４週",SUM(W136:AX136),IF($BE$3="暦月",SUM(W136:BA136),""))</f>
        <v>0</v>
      </c>
      <c r="BC136" s="1451"/>
      <c r="BD136" s="1452">
        <f>IF($BE$3="４週",BB136/4,IF($BE$3="暦月",(BB136/($BE$8/7)),""))</f>
        <v>0</v>
      </c>
      <c r="BE136" s="1451"/>
      <c r="BF136" s="1447"/>
      <c r="BG136" s="1448"/>
      <c r="BH136" s="1448"/>
      <c r="BI136" s="1448"/>
      <c r="BJ136" s="1449"/>
    </row>
    <row r="137" spans="2:62" ht="20.25" customHeight="1" x14ac:dyDescent="0.4">
      <c r="B137" s="1462">
        <f>B135+1</f>
        <v>61</v>
      </c>
      <c r="C137" s="1318"/>
      <c r="D137" s="1319"/>
      <c r="E137" s="130"/>
      <c r="F137" s="131"/>
      <c r="G137" s="130"/>
      <c r="H137" s="131"/>
      <c r="I137" s="1377"/>
      <c r="J137" s="1378"/>
      <c r="K137" s="1381"/>
      <c r="L137" s="1382"/>
      <c r="M137" s="1382"/>
      <c r="N137" s="1319"/>
      <c r="O137" s="1420"/>
      <c r="P137" s="1421"/>
      <c r="Q137" s="1421"/>
      <c r="R137" s="1421"/>
      <c r="S137" s="1422"/>
      <c r="T137" s="147" t="s">
        <v>18</v>
      </c>
      <c r="V137" s="98"/>
      <c r="W137" s="85"/>
      <c r="X137" s="86"/>
      <c r="Y137" s="86"/>
      <c r="Z137" s="86"/>
      <c r="AA137" s="86"/>
      <c r="AB137" s="86"/>
      <c r="AC137" s="87"/>
      <c r="AD137" s="85"/>
      <c r="AE137" s="86"/>
      <c r="AF137" s="86"/>
      <c r="AG137" s="86"/>
      <c r="AH137" s="86"/>
      <c r="AI137" s="86"/>
      <c r="AJ137" s="87"/>
      <c r="AK137" s="85"/>
      <c r="AL137" s="86"/>
      <c r="AM137" s="86"/>
      <c r="AN137" s="86"/>
      <c r="AO137" s="86"/>
      <c r="AP137" s="86"/>
      <c r="AQ137" s="87"/>
      <c r="AR137" s="85"/>
      <c r="AS137" s="86"/>
      <c r="AT137" s="86"/>
      <c r="AU137" s="86"/>
      <c r="AV137" s="86"/>
      <c r="AW137" s="86"/>
      <c r="AX137" s="87"/>
      <c r="AY137" s="85"/>
      <c r="AZ137" s="86"/>
      <c r="BA137" s="88"/>
      <c r="BB137" s="1373"/>
      <c r="BC137" s="1374"/>
      <c r="BD137" s="1375"/>
      <c r="BE137" s="1376"/>
      <c r="BF137" s="1385"/>
      <c r="BG137" s="1386"/>
      <c r="BH137" s="1386"/>
      <c r="BI137" s="1386"/>
      <c r="BJ137" s="1387"/>
    </row>
    <row r="138" spans="2:62" ht="20.25" customHeight="1" x14ac:dyDescent="0.4">
      <c r="B138" s="1463"/>
      <c r="C138" s="1453"/>
      <c r="D138" s="1454"/>
      <c r="E138" s="158"/>
      <c r="F138" s="159">
        <f>C137</f>
        <v>0</v>
      </c>
      <c r="G138" s="158"/>
      <c r="H138" s="159">
        <f>I137</f>
        <v>0</v>
      </c>
      <c r="I138" s="1455"/>
      <c r="J138" s="1456"/>
      <c r="K138" s="1457"/>
      <c r="L138" s="1458"/>
      <c r="M138" s="1458"/>
      <c r="N138" s="1454"/>
      <c r="O138" s="1420"/>
      <c r="P138" s="1421"/>
      <c r="Q138" s="1421"/>
      <c r="R138" s="1421"/>
      <c r="S138" s="1422"/>
      <c r="T138" s="148" t="s">
        <v>210</v>
      </c>
      <c r="U138" s="99"/>
      <c r="V138" s="149"/>
      <c r="W138" s="135" t="str">
        <f>IF(W137="","",VLOOKUP(W137,シフト記号表!$C$6:$L$47,10,FALSE))</f>
        <v/>
      </c>
      <c r="X138" s="136" t="str">
        <f>IF(X137="","",VLOOKUP(X137,シフト記号表!$C$6:$L$47,10,FALSE))</f>
        <v/>
      </c>
      <c r="Y138" s="136" t="str">
        <f>IF(Y137="","",VLOOKUP(Y137,シフト記号表!$C$6:$L$47,10,FALSE))</f>
        <v/>
      </c>
      <c r="Z138" s="136" t="str">
        <f>IF(Z137="","",VLOOKUP(Z137,シフト記号表!$C$6:$L$47,10,FALSE))</f>
        <v/>
      </c>
      <c r="AA138" s="136" t="str">
        <f>IF(AA137="","",VLOOKUP(AA137,シフト記号表!$C$6:$L$47,10,FALSE))</f>
        <v/>
      </c>
      <c r="AB138" s="136" t="str">
        <f>IF(AB137="","",VLOOKUP(AB137,シフト記号表!$C$6:$L$47,10,FALSE))</f>
        <v/>
      </c>
      <c r="AC138" s="137" t="str">
        <f>IF(AC137="","",VLOOKUP(AC137,シフト記号表!$C$6:$L$47,10,FALSE))</f>
        <v/>
      </c>
      <c r="AD138" s="135" t="str">
        <f>IF(AD137="","",VLOOKUP(AD137,シフト記号表!$C$6:$L$47,10,FALSE))</f>
        <v/>
      </c>
      <c r="AE138" s="136" t="str">
        <f>IF(AE137="","",VLOOKUP(AE137,シフト記号表!$C$6:$L$47,10,FALSE))</f>
        <v/>
      </c>
      <c r="AF138" s="136" t="str">
        <f>IF(AF137="","",VLOOKUP(AF137,シフト記号表!$C$6:$L$47,10,FALSE))</f>
        <v/>
      </c>
      <c r="AG138" s="136" t="str">
        <f>IF(AG137="","",VLOOKUP(AG137,シフト記号表!$C$6:$L$47,10,FALSE))</f>
        <v/>
      </c>
      <c r="AH138" s="136" t="str">
        <f>IF(AH137="","",VLOOKUP(AH137,シフト記号表!$C$6:$L$47,10,FALSE))</f>
        <v/>
      </c>
      <c r="AI138" s="136" t="str">
        <f>IF(AI137="","",VLOOKUP(AI137,シフト記号表!$C$6:$L$47,10,FALSE))</f>
        <v/>
      </c>
      <c r="AJ138" s="137" t="str">
        <f>IF(AJ137="","",VLOOKUP(AJ137,シフト記号表!$C$6:$L$47,10,FALSE))</f>
        <v/>
      </c>
      <c r="AK138" s="135" t="str">
        <f>IF(AK137="","",VLOOKUP(AK137,シフト記号表!$C$6:$L$47,10,FALSE))</f>
        <v/>
      </c>
      <c r="AL138" s="136" t="str">
        <f>IF(AL137="","",VLOOKUP(AL137,シフト記号表!$C$6:$L$47,10,FALSE))</f>
        <v/>
      </c>
      <c r="AM138" s="136" t="str">
        <f>IF(AM137="","",VLOOKUP(AM137,シフト記号表!$C$6:$L$47,10,FALSE))</f>
        <v/>
      </c>
      <c r="AN138" s="136" t="str">
        <f>IF(AN137="","",VLOOKUP(AN137,シフト記号表!$C$6:$L$47,10,FALSE))</f>
        <v/>
      </c>
      <c r="AO138" s="136" t="str">
        <f>IF(AO137="","",VLOOKUP(AO137,シフト記号表!$C$6:$L$47,10,FALSE))</f>
        <v/>
      </c>
      <c r="AP138" s="136" t="str">
        <f>IF(AP137="","",VLOOKUP(AP137,シフト記号表!$C$6:$L$47,10,FALSE))</f>
        <v/>
      </c>
      <c r="AQ138" s="137" t="str">
        <f>IF(AQ137="","",VLOOKUP(AQ137,シフト記号表!$C$6:$L$47,10,FALSE))</f>
        <v/>
      </c>
      <c r="AR138" s="135" t="str">
        <f>IF(AR137="","",VLOOKUP(AR137,シフト記号表!$C$6:$L$47,10,FALSE))</f>
        <v/>
      </c>
      <c r="AS138" s="136" t="str">
        <f>IF(AS137="","",VLOOKUP(AS137,シフト記号表!$C$6:$L$47,10,FALSE))</f>
        <v/>
      </c>
      <c r="AT138" s="136" t="str">
        <f>IF(AT137="","",VLOOKUP(AT137,シフト記号表!$C$6:$L$47,10,FALSE))</f>
        <v/>
      </c>
      <c r="AU138" s="136" t="str">
        <f>IF(AU137="","",VLOOKUP(AU137,シフト記号表!$C$6:$L$47,10,FALSE))</f>
        <v/>
      </c>
      <c r="AV138" s="136" t="str">
        <f>IF(AV137="","",VLOOKUP(AV137,シフト記号表!$C$6:$L$47,10,FALSE))</f>
        <v/>
      </c>
      <c r="AW138" s="136" t="str">
        <f>IF(AW137="","",VLOOKUP(AW137,シフト記号表!$C$6:$L$47,10,FALSE))</f>
        <v/>
      </c>
      <c r="AX138" s="137" t="str">
        <f>IF(AX137="","",VLOOKUP(AX137,シフト記号表!$C$6:$L$47,10,FALSE))</f>
        <v/>
      </c>
      <c r="AY138" s="135" t="str">
        <f>IF(AY137="","",VLOOKUP(AY137,シフト記号表!$C$6:$L$47,10,FALSE))</f>
        <v/>
      </c>
      <c r="AZ138" s="136" t="str">
        <f>IF(AZ137="","",VLOOKUP(AZ137,シフト記号表!$C$6:$L$47,10,FALSE))</f>
        <v/>
      </c>
      <c r="BA138" s="136" t="str">
        <f>IF(BA137="","",VLOOKUP(BA137,シフト記号表!$C$6:$L$47,10,FALSE))</f>
        <v/>
      </c>
      <c r="BB138" s="1450">
        <f>IF($BE$3="４週",SUM(W138:AX138),IF($BE$3="暦月",SUM(W138:BA138),""))</f>
        <v>0</v>
      </c>
      <c r="BC138" s="1451"/>
      <c r="BD138" s="1452">
        <f>IF($BE$3="４週",BB138/4,IF($BE$3="暦月",(BB138/($BE$8/7)),""))</f>
        <v>0</v>
      </c>
      <c r="BE138" s="1451"/>
      <c r="BF138" s="1447"/>
      <c r="BG138" s="1448"/>
      <c r="BH138" s="1448"/>
      <c r="BI138" s="1448"/>
      <c r="BJ138" s="1449"/>
    </row>
    <row r="139" spans="2:62" ht="20.25" customHeight="1" x14ac:dyDescent="0.4">
      <c r="B139" s="1462">
        <f>B137+1</f>
        <v>62</v>
      </c>
      <c r="C139" s="1318"/>
      <c r="D139" s="1319"/>
      <c r="E139" s="130"/>
      <c r="F139" s="131"/>
      <c r="G139" s="130"/>
      <c r="H139" s="131"/>
      <c r="I139" s="1377"/>
      <c r="J139" s="1378"/>
      <c r="K139" s="1381"/>
      <c r="L139" s="1382"/>
      <c r="M139" s="1382"/>
      <c r="N139" s="1319"/>
      <c r="O139" s="1420"/>
      <c r="P139" s="1421"/>
      <c r="Q139" s="1421"/>
      <c r="R139" s="1421"/>
      <c r="S139" s="1422"/>
      <c r="T139" s="147" t="s">
        <v>18</v>
      </c>
      <c r="V139" s="98"/>
      <c r="W139" s="85"/>
      <c r="X139" s="86"/>
      <c r="Y139" s="86"/>
      <c r="Z139" s="86"/>
      <c r="AA139" s="86"/>
      <c r="AB139" s="86"/>
      <c r="AC139" s="87"/>
      <c r="AD139" s="85"/>
      <c r="AE139" s="86"/>
      <c r="AF139" s="86"/>
      <c r="AG139" s="86"/>
      <c r="AH139" s="86"/>
      <c r="AI139" s="86"/>
      <c r="AJ139" s="87"/>
      <c r="AK139" s="85"/>
      <c r="AL139" s="86"/>
      <c r="AM139" s="86"/>
      <c r="AN139" s="86"/>
      <c r="AO139" s="86"/>
      <c r="AP139" s="86"/>
      <c r="AQ139" s="87"/>
      <c r="AR139" s="85"/>
      <c r="AS139" s="86"/>
      <c r="AT139" s="86"/>
      <c r="AU139" s="86"/>
      <c r="AV139" s="86"/>
      <c r="AW139" s="86"/>
      <c r="AX139" s="87"/>
      <c r="AY139" s="85"/>
      <c r="AZ139" s="86"/>
      <c r="BA139" s="88"/>
      <c r="BB139" s="1373"/>
      <c r="BC139" s="1374"/>
      <c r="BD139" s="1375"/>
      <c r="BE139" s="1376"/>
      <c r="BF139" s="1385"/>
      <c r="BG139" s="1386"/>
      <c r="BH139" s="1386"/>
      <c r="BI139" s="1386"/>
      <c r="BJ139" s="1387"/>
    </row>
    <row r="140" spans="2:62" ht="20.25" customHeight="1" x14ac:dyDescent="0.4">
      <c r="B140" s="1463"/>
      <c r="C140" s="1453"/>
      <c r="D140" s="1454"/>
      <c r="E140" s="158"/>
      <c r="F140" s="159">
        <f>C139</f>
        <v>0</v>
      </c>
      <c r="G140" s="158"/>
      <c r="H140" s="159">
        <f>I139</f>
        <v>0</v>
      </c>
      <c r="I140" s="1455"/>
      <c r="J140" s="1456"/>
      <c r="K140" s="1457"/>
      <c r="L140" s="1458"/>
      <c r="M140" s="1458"/>
      <c r="N140" s="1454"/>
      <c r="O140" s="1420"/>
      <c r="P140" s="1421"/>
      <c r="Q140" s="1421"/>
      <c r="R140" s="1421"/>
      <c r="S140" s="1422"/>
      <c r="T140" s="148" t="s">
        <v>210</v>
      </c>
      <c r="U140" s="99"/>
      <c r="V140" s="149"/>
      <c r="W140" s="135" t="str">
        <f>IF(W139="","",VLOOKUP(W139,シフト記号表!$C$6:$L$47,10,FALSE))</f>
        <v/>
      </c>
      <c r="X140" s="136" t="str">
        <f>IF(X139="","",VLOOKUP(X139,シフト記号表!$C$6:$L$47,10,FALSE))</f>
        <v/>
      </c>
      <c r="Y140" s="136" t="str">
        <f>IF(Y139="","",VLOOKUP(Y139,シフト記号表!$C$6:$L$47,10,FALSE))</f>
        <v/>
      </c>
      <c r="Z140" s="136" t="str">
        <f>IF(Z139="","",VLOOKUP(Z139,シフト記号表!$C$6:$L$47,10,FALSE))</f>
        <v/>
      </c>
      <c r="AA140" s="136" t="str">
        <f>IF(AA139="","",VLOOKUP(AA139,シフト記号表!$C$6:$L$47,10,FALSE))</f>
        <v/>
      </c>
      <c r="AB140" s="136" t="str">
        <f>IF(AB139="","",VLOOKUP(AB139,シフト記号表!$C$6:$L$47,10,FALSE))</f>
        <v/>
      </c>
      <c r="AC140" s="137" t="str">
        <f>IF(AC139="","",VLOOKUP(AC139,シフト記号表!$C$6:$L$47,10,FALSE))</f>
        <v/>
      </c>
      <c r="AD140" s="135" t="str">
        <f>IF(AD139="","",VLOOKUP(AD139,シフト記号表!$C$6:$L$47,10,FALSE))</f>
        <v/>
      </c>
      <c r="AE140" s="136" t="str">
        <f>IF(AE139="","",VLOOKUP(AE139,シフト記号表!$C$6:$L$47,10,FALSE))</f>
        <v/>
      </c>
      <c r="AF140" s="136" t="str">
        <f>IF(AF139="","",VLOOKUP(AF139,シフト記号表!$C$6:$L$47,10,FALSE))</f>
        <v/>
      </c>
      <c r="AG140" s="136" t="str">
        <f>IF(AG139="","",VLOOKUP(AG139,シフト記号表!$C$6:$L$47,10,FALSE))</f>
        <v/>
      </c>
      <c r="AH140" s="136" t="str">
        <f>IF(AH139="","",VLOOKUP(AH139,シフト記号表!$C$6:$L$47,10,FALSE))</f>
        <v/>
      </c>
      <c r="AI140" s="136" t="str">
        <f>IF(AI139="","",VLOOKUP(AI139,シフト記号表!$C$6:$L$47,10,FALSE))</f>
        <v/>
      </c>
      <c r="AJ140" s="137" t="str">
        <f>IF(AJ139="","",VLOOKUP(AJ139,シフト記号表!$C$6:$L$47,10,FALSE))</f>
        <v/>
      </c>
      <c r="AK140" s="135" t="str">
        <f>IF(AK139="","",VLOOKUP(AK139,シフト記号表!$C$6:$L$47,10,FALSE))</f>
        <v/>
      </c>
      <c r="AL140" s="136" t="str">
        <f>IF(AL139="","",VLOOKUP(AL139,シフト記号表!$C$6:$L$47,10,FALSE))</f>
        <v/>
      </c>
      <c r="AM140" s="136" t="str">
        <f>IF(AM139="","",VLOOKUP(AM139,シフト記号表!$C$6:$L$47,10,FALSE))</f>
        <v/>
      </c>
      <c r="AN140" s="136" t="str">
        <f>IF(AN139="","",VLOOKUP(AN139,シフト記号表!$C$6:$L$47,10,FALSE))</f>
        <v/>
      </c>
      <c r="AO140" s="136" t="str">
        <f>IF(AO139="","",VLOOKUP(AO139,シフト記号表!$C$6:$L$47,10,FALSE))</f>
        <v/>
      </c>
      <c r="AP140" s="136" t="str">
        <f>IF(AP139="","",VLOOKUP(AP139,シフト記号表!$C$6:$L$47,10,FALSE))</f>
        <v/>
      </c>
      <c r="AQ140" s="137" t="str">
        <f>IF(AQ139="","",VLOOKUP(AQ139,シフト記号表!$C$6:$L$47,10,FALSE))</f>
        <v/>
      </c>
      <c r="AR140" s="135" t="str">
        <f>IF(AR139="","",VLOOKUP(AR139,シフト記号表!$C$6:$L$47,10,FALSE))</f>
        <v/>
      </c>
      <c r="AS140" s="136" t="str">
        <f>IF(AS139="","",VLOOKUP(AS139,シフト記号表!$C$6:$L$47,10,FALSE))</f>
        <v/>
      </c>
      <c r="AT140" s="136" t="str">
        <f>IF(AT139="","",VLOOKUP(AT139,シフト記号表!$C$6:$L$47,10,FALSE))</f>
        <v/>
      </c>
      <c r="AU140" s="136" t="str">
        <f>IF(AU139="","",VLOOKUP(AU139,シフト記号表!$C$6:$L$47,10,FALSE))</f>
        <v/>
      </c>
      <c r="AV140" s="136" t="str">
        <f>IF(AV139="","",VLOOKUP(AV139,シフト記号表!$C$6:$L$47,10,FALSE))</f>
        <v/>
      </c>
      <c r="AW140" s="136" t="str">
        <f>IF(AW139="","",VLOOKUP(AW139,シフト記号表!$C$6:$L$47,10,FALSE))</f>
        <v/>
      </c>
      <c r="AX140" s="137" t="str">
        <f>IF(AX139="","",VLOOKUP(AX139,シフト記号表!$C$6:$L$47,10,FALSE))</f>
        <v/>
      </c>
      <c r="AY140" s="135" t="str">
        <f>IF(AY139="","",VLOOKUP(AY139,シフト記号表!$C$6:$L$47,10,FALSE))</f>
        <v/>
      </c>
      <c r="AZ140" s="136" t="str">
        <f>IF(AZ139="","",VLOOKUP(AZ139,シフト記号表!$C$6:$L$47,10,FALSE))</f>
        <v/>
      </c>
      <c r="BA140" s="136" t="str">
        <f>IF(BA139="","",VLOOKUP(BA139,シフト記号表!$C$6:$L$47,10,FALSE))</f>
        <v/>
      </c>
      <c r="BB140" s="1450">
        <f>IF($BE$3="４週",SUM(W140:AX140),IF($BE$3="暦月",SUM(W140:BA140),""))</f>
        <v>0</v>
      </c>
      <c r="BC140" s="1451"/>
      <c r="BD140" s="1452">
        <f>IF($BE$3="４週",BB140/4,IF($BE$3="暦月",(BB140/($BE$8/7)),""))</f>
        <v>0</v>
      </c>
      <c r="BE140" s="1451"/>
      <c r="BF140" s="1447"/>
      <c r="BG140" s="1448"/>
      <c r="BH140" s="1448"/>
      <c r="BI140" s="1448"/>
      <c r="BJ140" s="1449"/>
    </row>
    <row r="141" spans="2:62" ht="20.25" customHeight="1" x14ac:dyDescent="0.4">
      <c r="B141" s="1462">
        <f>B139+1</f>
        <v>63</v>
      </c>
      <c r="C141" s="1318"/>
      <c r="D141" s="1319"/>
      <c r="E141" s="130"/>
      <c r="F141" s="131"/>
      <c r="G141" s="130"/>
      <c r="H141" s="131"/>
      <c r="I141" s="1377"/>
      <c r="J141" s="1378"/>
      <c r="K141" s="1381"/>
      <c r="L141" s="1382"/>
      <c r="M141" s="1382"/>
      <c r="N141" s="1319"/>
      <c r="O141" s="1420"/>
      <c r="P141" s="1421"/>
      <c r="Q141" s="1421"/>
      <c r="R141" s="1421"/>
      <c r="S141" s="1422"/>
      <c r="T141" s="147" t="s">
        <v>18</v>
      </c>
      <c r="V141" s="98"/>
      <c r="W141" s="85"/>
      <c r="X141" s="86"/>
      <c r="Y141" s="86"/>
      <c r="Z141" s="86"/>
      <c r="AA141" s="86"/>
      <c r="AB141" s="86"/>
      <c r="AC141" s="87"/>
      <c r="AD141" s="85"/>
      <c r="AE141" s="86"/>
      <c r="AF141" s="86"/>
      <c r="AG141" s="86"/>
      <c r="AH141" s="86"/>
      <c r="AI141" s="86"/>
      <c r="AJ141" s="87"/>
      <c r="AK141" s="85"/>
      <c r="AL141" s="86"/>
      <c r="AM141" s="86"/>
      <c r="AN141" s="86"/>
      <c r="AO141" s="86"/>
      <c r="AP141" s="86"/>
      <c r="AQ141" s="87"/>
      <c r="AR141" s="85"/>
      <c r="AS141" s="86"/>
      <c r="AT141" s="86"/>
      <c r="AU141" s="86"/>
      <c r="AV141" s="86"/>
      <c r="AW141" s="86"/>
      <c r="AX141" s="87"/>
      <c r="AY141" s="85"/>
      <c r="AZ141" s="86"/>
      <c r="BA141" s="88"/>
      <c r="BB141" s="1373"/>
      <c r="BC141" s="1374"/>
      <c r="BD141" s="1375"/>
      <c r="BE141" s="1376"/>
      <c r="BF141" s="1385"/>
      <c r="BG141" s="1386"/>
      <c r="BH141" s="1386"/>
      <c r="BI141" s="1386"/>
      <c r="BJ141" s="1387"/>
    </row>
    <row r="142" spans="2:62" ht="20.25" customHeight="1" x14ac:dyDescent="0.4">
      <c r="B142" s="1463"/>
      <c r="C142" s="1453"/>
      <c r="D142" s="1454"/>
      <c r="E142" s="158"/>
      <c r="F142" s="159">
        <f>C141</f>
        <v>0</v>
      </c>
      <c r="G142" s="158"/>
      <c r="H142" s="159">
        <f>I141</f>
        <v>0</v>
      </c>
      <c r="I142" s="1455"/>
      <c r="J142" s="1456"/>
      <c r="K142" s="1457"/>
      <c r="L142" s="1458"/>
      <c r="M142" s="1458"/>
      <c r="N142" s="1454"/>
      <c r="O142" s="1420"/>
      <c r="P142" s="1421"/>
      <c r="Q142" s="1421"/>
      <c r="R142" s="1421"/>
      <c r="S142" s="1422"/>
      <c r="T142" s="148" t="s">
        <v>210</v>
      </c>
      <c r="U142" s="99"/>
      <c r="V142" s="149"/>
      <c r="W142" s="135" t="str">
        <f>IF(W141="","",VLOOKUP(W141,シフト記号表!$C$6:$L$47,10,FALSE))</f>
        <v/>
      </c>
      <c r="X142" s="136" t="str">
        <f>IF(X141="","",VLOOKUP(X141,シフト記号表!$C$6:$L$47,10,FALSE))</f>
        <v/>
      </c>
      <c r="Y142" s="136" t="str">
        <f>IF(Y141="","",VLOOKUP(Y141,シフト記号表!$C$6:$L$47,10,FALSE))</f>
        <v/>
      </c>
      <c r="Z142" s="136" t="str">
        <f>IF(Z141="","",VLOOKUP(Z141,シフト記号表!$C$6:$L$47,10,FALSE))</f>
        <v/>
      </c>
      <c r="AA142" s="136" t="str">
        <f>IF(AA141="","",VLOOKUP(AA141,シフト記号表!$C$6:$L$47,10,FALSE))</f>
        <v/>
      </c>
      <c r="AB142" s="136" t="str">
        <f>IF(AB141="","",VLOOKUP(AB141,シフト記号表!$C$6:$L$47,10,FALSE))</f>
        <v/>
      </c>
      <c r="AC142" s="137" t="str">
        <f>IF(AC141="","",VLOOKUP(AC141,シフト記号表!$C$6:$L$47,10,FALSE))</f>
        <v/>
      </c>
      <c r="AD142" s="135" t="str">
        <f>IF(AD141="","",VLOOKUP(AD141,シフト記号表!$C$6:$L$47,10,FALSE))</f>
        <v/>
      </c>
      <c r="AE142" s="136" t="str">
        <f>IF(AE141="","",VLOOKUP(AE141,シフト記号表!$C$6:$L$47,10,FALSE))</f>
        <v/>
      </c>
      <c r="AF142" s="136" t="str">
        <f>IF(AF141="","",VLOOKUP(AF141,シフト記号表!$C$6:$L$47,10,FALSE))</f>
        <v/>
      </c>
      <c r="AG142" s="136" t="str">
        <f>IF(AG141="","",VLOOKUP(AG141,シフト記号表!$C$6:$L$47,10,FALSE))</f>
        <v/>
      </c>
      <c r="AH142" s="136" t="str">
        <f>IF(AH141="","",VLOOKUP(AH141,シフト記号表!$C$6:$L$47,10,FALSE))</f>
        <v/>
      </c>
      <c r="AI142" s="136" t="str">
        <f>IF(AI141="","",VLOOKUP(AI141,シフト記号表!$C$6:$L$47,10,FALSE))</f>
        <v/>
      </c>
      <c r="AJ142" s="137" t="str">
        <f>IF(AJ141="","",VLOOKUP(AJ141,シフト記号表!$C$6:$L$47,10,FALSE))</f>
        <v/>
      </c>
      <c r="AK142" s="135" t="str">
        <f>IF(AK141="","",VLOOKUP(AK141,シフト記号表!$C$6:$L$47,10,FALSE))</f>
        <v/>
      </c>
      <c r="AL142" s="136" t="str">
        <f>IF(AL141="","",VLOOKUP(AL141,シフト記号表!$C$6:$L$47,10,FALSE))</f>
        <v/>
      </c>
      <c r="AM142" s="136" t="str">
        <f>IF(AM141="","",VLOOKUP(AM141,シフト記号表!$C$6:$L$47,10,FALSE))</f>
        <v/>
      </c>
      <c r="AN142" s="136" t="str">
        <f>IF(AN141="","",VLOOKUP(AN141,シフト記号表!$C$6:$L$47,10,FALSE))</f>
        <v/>
      </c>
      <c r="AO142" s="136" t="str">
        <f>IF(AO141="","",VLOOKUP(AO141,シフト記号表!$C$6:$L$47,10,FALSE))</f>
        <v/>
      </c>
      <c r="AP142" s="136" t="str">
        <f>IF(AP141="","",VLOOKUP(AP141,シフト記号表!$C$6:$L$47,10,FALSE))</f>
        <v/>
      </c>
      <c r="AQ142" s="137" t="str">
        <f>IF(AQ141="","",VLOOKUP(AQ141,シフト記号表!$C$6:$L$47,10,FALSE))</f>
        <v/>
      </c>
      <c r="AR142" s="135" t="str">
        <f>IF(AR141="","",VLOOKUP(AR141,シフト記号表!$C$6:$L$47,10,FALSE))</f>
        <v/>
      </c>
      <c r="AS142" s="136" t="str">
        <f>IF(AS141="","",VLOOKUP(AS141,シフト記号表!$C$6:$L$47,10,FALSE))</f>
        <v/>
      </c>
      <c r="AT142" s="136" t="str">
        <f>IF(AT141="","",VLOOKUP(AT141,シフト記号表!$C$6:$L$47,10,FALSE))</f>
        <v/>
      </c>
      <c r="AU142" s="136" t="str">
        <f>IF(AU141="","",VLOOKUP(AU141,シフト記号表!$C$6:$L$47,10,FALSE))</f>
        <v/>
      </c>
      <c r="AV142" s="136" t="str">
        <f>IF(AV141="","",VLOOKUP(AV141,シフト記号表!$C$6:$L$47,10,FALSE))</f>
        <v/>
      </c>
      <c r="AW142" s="136" t="str">
        <f>IF(AW141="","",VLOOKUP(AW141,シフト記号表!$C$6:$L$47,10,FALSE))</f>
        <v/>
      </c>
      <c r="AX142" s="137" t="str">
        <f>IF(AX141="","",VLOOKUP(AX141,シフト記号表!$C$6:$L$47,10,FALSE))</f>
        <v/>
      </c>
      <c r="AY142" s="135" t="str">
        <f>IF(AY141="","",VLOOKUP(AY141,シフト記号表!$C$6:$L$47,10,FALSE))</f>
        <v/>
      </c>
      <c r="AZ142" s="136" t="str">
        <f>IF(AZ141="","",VLOOKUP(AZ141,シフト記号表!$C$6:$L$47,10,FALSE))</f>
        <v/>
      </c>
      <c r="BA142" s="136" t="str">
        <f>IF(BA141="","",VLOOKUP(BA141,シフト記号表!$C$6:$L$47,10,FALSE))</f>
        <v/>
      </c>
      <c r="BB142" s="1450">
        <f>IF($BE$3="４週",SUM(W142:AX142),IF($BE$3="暦月",SUM(W142:BA142),""))</f>
        <v>0</v>
      </c>
      <c r="BC142" s="1451"/>
      <c r="BD142" s="1452">
        <f>IF($BE$3="４週",BB142/4,IF($BE$3="暦月",(BB142/($BE$8/7)),""))</f>
        <v>0</v>
      </c>
      <c r="BE142" s="1451"/>
      <c r="BF142" s="1447"/>
      <c r="BG142" s="1448"/>
      <c r="BH142" s="1448"/>
      <c r="BI142" s="1448"/>
      <c r="BJ142" s="1449"/>
    </row>
    <row r="143" spans="2:62" ht="20.25" customHeight="1" x14ac:dyDescent="0.4">
      <c r="B143" s="1462">
        <f>B141+1</f>
        <v>64</v>
      </c>
      <c r="C143" s="1318"/>
      <c r="D143" s="1319"/>
      <c r="E143" s="130"/>
      <c r="F143" s="131"/>
      <c r="G143" s="130"/>
      <c r="H143" s="131"/>
      <c r="I143" s="1377"/>
      <c r="J143" s="1378"/>
      <c r="K143" s="1381"/>
      <c r="L143" s="1382"/>
      <c r="M143" s="1382"/>
      <c r="N143" s="1319"/>
      <c r="O143" s="1420"/>
      <c r="P143" s="1421"/>
      <c r="Q143" s="1421"/>
      <c r="R143" s="1421"/>
      <c r="S143" s="1422"/>
      <c r="T143" s="147" t="s">
        <v>18</v>
      </c>
      <c r="V143" s="98"/>
      <c r="W143" s="85"/>
      <c r="X143" s="86"/>
      <c r="Y143" s="86"/>
      <c r="Z143" s="86"/>
      <c r="AA143" s="86"/>
      <c r="AB143" s="86"/>
      <c r="AC143" s="87"/>
      <c r="AD143" s="85"/>
      <c r="AE143" s="86"/>
      <c r="AF143" s="86"/>
      <c r="AG143" s="86"/>
      <c r="AH143" s="86"/>
      <c r="AI143" s="86"/>
      <c r="AJ143" s="87"/>
      <c r="AK143" s="85"/>
      <c r="AL143" s="86"/>
      <c r="AM143" s="86"/>
      <c r="AN143" s="86"/>
      <c r="AO143" s="86"/>
      <c r="AP143" s="86"/>
      <c r="AQ143" s="87"/>
      <c r="AR143" s="85"/>
      <c r="AS143" s="86"/>
      <c r="AT143" s="86"/>
      <c r="AU143" s="86"/>
      <c r="AV143" s="86"/>
      <c r="AW143" s="86"/>
      <c r="AX143" s="87"/>
      <c r="AY143" s="85"/>
      <c r="AZ143" s="86"/>
      <c r="BA143" s="88"/>
      <c r="BB143" s="1373"/>
      <c r="BC143" s="1374"/>
      <c r="BD143" s="1375"/>
      <c r="BE143" s="1376"/>
      <c r="BF143" s="1385"/>
      <c r="BG143" s="1386"/>
      <c r="BH143" s="1386"/>
      <c r="BI143" s="1386"/>
      <c r="BJ143" s="1387"/>
    </row>
    <row r="144" spans="2:62" ht="20.25" customHeight="1" x14ac:dyDescent="0.4">
      <c r="B144" s="1463"/>
      <c r="C144" s="1453"/>
      <c r="D144" s="1454"/>
      <c r="E144" s="158"/>
      <c r="F144" s="159">
        <f>C143</f>
        <v>0</v>
      </c>
      <c r="G144" s="158"/>
      <c r="H144" s="159">
        <f>I143</f>
        <v>0</v>
      </c>
      <c r="I144" s="1455"/>
      <c r="J144" s="1456"/>
      <c r="K144" s="1457"/>
      <c r="L144" s="1458"/>
      <c r="M144" s="1458"/>
      <c r="N144" s="1454"/>
      <c r="O144" s="1420"/>
      <c r="P144" s="1421"/>
      <c r="Q144" s="1421"/>
      <c r="R144" s="1421"/>
      <c r="S144" s="1422"/>
      <c r="T144" s="148" t="s">
        <v>210</v>
      </c>
      <c r="U144" s="99"/>
      <c r="V144" s="149"/>
      <c r="W144" s="135" t="str">
        <f>IF(W143="","",VLOOKUP(W143,シフト記号表!$C$6:$L$47,10,FALSE))</f>
        <v/>
      </c>
      <c r="X144" s="136" t="str">
        <f>IF(X143="","",VLOOKUP(X143,シフト記号表!$C$6:$L$47,10,FALSE))</f>
        <v/>
      </c>
      <c r="Y144" s="136" t="str">
        <f>IF(Y143="","",VLOOKUP(Y143,シフト記号表!$C$6:$L$47,10,FALSE))</f>
        <v/>
      </c>
      <c r="Z144" s="136" t="str">
        <f>IF(Z143="","",VLOOKUP(Z143,シフト記号表!$C$6:$L$47,10,FALSE))</f>
        <v/>
      </c>
      <c r="AA144" s="136" t="str">
        <f>IF(AA143="","",VLOOKUP(AA143,シフト記号表!$C$6:$L$47,10,FALSE))</f>
        <v/>
      </c>
      <c r="AB144" s="136" t="str">
        <f>IF(AB143="","",VLOOKUP(AB143,シフト記号表!$C$6:$L$47,10,FALSE))</f>
        <v/>
      </c>
      <c r="AC144" s="137" t="str">
        <f>IF(AC143="","",VLOOKUP(AC143,シフト記号表!$C$6:$L$47,10,FALSE))</f>
        <v/>
      </c>
      <c r="AD144" s="135" t="str">
        <f>IF(AD143="","",VLOOKUP(AD143,シフト記号表!$C$6:$L$47,10,FALSE))</f>
        <v/>
      </c>
      <c r="AE144" s="136" t="str">
        <f>IF(AE143="","",VLOOKUP(AE143,シフト記号表!$C$6:$L$47,10,FALSE))</f>
        <v/>
      </c>
      <c r="AF144" s="136" t="str">
        <f>IF(AF143="","",VLOOKUP(AF143,シフト記号表!$C$6:$L$47,10,FALSE))</f>
        <v/>
      </c>
      <c r="AG144" s="136" t="str">
        <f>IF(AG143="","",VLOOKUP(AG143,シフト記号表!$C$6:$L$47,10,FALSE))</f>
        <v/>
      </c>
      <c r="AH144" s="136" t="str">
        <f>IF(AH143="","",VLOOKUP(AH143,シフト記号表!$C$6:$L$47,10,FALSE))</f>
        <v/>
      </c>
      <c r="AI144" s="136" t="str">
        <f>IF(AI143="","",VLOOKUP(AI143,シフト記号表!$C$6:$L$47,10,FALSE))</f>
        <v/>
      </c>
      <c r="AJ144" s="137" t="str">
        <f>IF(AJ143="","",VLOOKUP(AJ143,シフト記号表!$C$6:$L$47,10,FALSE))</f>
        <v/>
      </c>
      <c r="AK144" s="135" t="str">
        <f>IF(AK143="","",VLOOKUP(AK143,シフト記号表!$C$6:$L$47,10,FALSE))</f>
        <v/>
      </c>
      <c r="AL144" s="136" t="str">
        <f>IF(AL143="","",VLOOKUP(AL143,シフト記号表!$C$6:$L$47,10,FALSE))</f>
        <v/>
      </c>
      <c r="AM144" s="136" t="str">
        <f>IF(AM143="","",VLOOKUP(AM143,シフト記号表!$C$6:$L$47,10,FALSE))</f>
        <v/>
      </c>
      <c r="AN144" s="136" t="str">
        <f>IF(AN143="","",VLOOKUP(AN143,シフト記号表!$C$6:$L$47,10,FALSE))</f>
        <v/>
      </c>
      <c r="AO144" s="136" t="str">
        <f>IF(AO143="","",VLOOKUP(AO143,シフト記号表!$C$6:$L$47,10,FALSE))</f>
        <v/>
      </c>
      <c r="AP144" s="136" t="str">
        <f>IF(AP143="","",VLOOKUP(AP143,シフト記号表!$C$6:$L$47,10,FALSE))</f>
        <v/>
      </c>
      <c r="AQ144" s="137" t="str">
        <f>IF(AQ143="","",VLOOKUP(AQ143,シフト記号表!$C$6:$L$47,10,FALSE))</f>
        <v/>
      </c>
      <c r="AR144" s="135" t="str">
        <f>IF(AR143="","",VLOOKUP(AR143,シフト記号表!$C$6:$L$47,10,FALSE))</f>
        <v/>
      </c>
      <c r="AS144" s="136" t="str">
        <f>IF(AS143="","",VLOOKUP(AS143,シフト記号表!$C$6:$L$47,10,FALSE))</f>
        <v/>
      </c>
      <c r="AT144" s="136" t="str">
        <f>IF(AT143="","",VLOOKUP(AT143,シフト記号表!$C$6:$L$47,10,FALSE))</f>
        <v/>
      </c>
      <c r="AU144" s="136" t="str">
        <f>IF(AU143="","",VLOOKUP(AU143,シフト記号表!$C$6:$L$47,10,FALSE))</f>
        <v/>
      </c>
      <c r="AV144" s="136" t="str">
        <f>IF(AV143="","",VLOOKUP(AV143,シフト記号表!$C$6:$L$47,10,FALSE))</f>
        <v/>
      </c>
      <c r="AW144" s="136" t="str">
        <f>IF(AW143="","",VLOOKUP(AW143,シフト記号表!$C$6:$L$47,10,FALSE))</f>
        <v/>
      </c>
      <c r="AX144" s="137" t="str">
        <f>IF(AX143="","",VLOOKUP(AX143,シフト記号表!$C$6:$L$47,10,FALSE))</f>
        <v/>
      </c>
      <c r="AY144" s="135" t="str">
        <f>IF(AY143="","",VLOOKUP(AY143,シフト記号表!$C$6:$L$47,10,FALSE))</f>
        <v/>
      </c>
      <c r="AZ144" s="136" t="str">
        <f>IF(AZ143="","",VLOOKUP(AZ143,シフト記号表!$C$6:$L$47,10,FALSE))</f>
        <v/>
      </c>
      <c r="BA144" s="136" t="str">
        <f>IF(BA143="","",VLOOKUP(BA143,シフト記号表!$C$6:$L$47,10,FALSE))</f>
        <v/>
      </c>
      <c r="BB144" s="1450">
        <f>IF($BE$3="４週",SUM(W144:AX144),IF($BE$3="暦月",SUM(W144:BA144),""))</f>
        <v>0</v>
      </c>
      <c r="BC144" s="1451"/>
      <c r="BD144" s="1452">
        <f>IF($BE$3="４週",BB144/4,IF($BE$3="暦月",(BB144/($BE$8/7)),""))</f>
        <v>0</v>
      </c>
      <c r="BE144" s="1451"/>
      <c r="BF144" s="1447"/>
      <c r="BG144" s="1448"/>
      <c r="BH144" s="1448"/>
      <c r="BI144" s="1448"/>
      <c r="BJ144" s="1449"/>
    </row>
    <row r="145" spans="2:62" ht="20.25" customHeight="1" x14ac:dyDescent="0.4">
      <c r="B145" s="1462">
        <f>B143+1</f>
        <v>65</v>
      </c>
      <c r="C145" s="1318"/>
      <c r="D145" s="1319"/>
      <c r="E145" s="130"/>
      <c r="F145" s="131"/>
      <c r="G145" s="130"/>
      <c r="H145" s="131"/>
      <c r="I145" s="1377"/>
      <c r="J145" s="1378"/>
      <c r="K145" s="1381"/>
      <c r="L145" s="1382"/>
      <c r="M145" s="1382"/>
      <c r="N145" s="1319"/>
      <c r="O145" s="1420"/>
      <c r="P145" s="1421"/>
      <c r="Q145" s="1421"/>
      <c r="R145" s="1421"/>
      <c r="S145" s="1422"/>
      <c r="T145" s="147" t="s">
        <v>18</v>
      </c>
      <c r="V145" s="98"/>
      <c r="W145" s="85"/>
      <c r="X145" s="86"/>
      <c r="Y145" s="86"/>
      <c r="Z145" s="86"/>
      <c r="AA145" s="86"/>
      <c r="AB145" s="86"/>
      <c r="AC145" s="87"/>
      <c r="AD145" s="85"/>
      <c r="AE145" s="86"/>
      <c r="AF145" s="86"/>
      <c r="AG145" s="86"/>
      <c r="AH145" s="86"/>
      <c r="AI145" s="86"/>
      <c r="AJ145" s="87"/>
      <c r="AK145" s="85"/>
      <c r="AL145" s="86"/>
      <c r="AM145" s="86"/>
      <c r="AN145" s="86"/>
      <c r="AO145" s="86"/>
      <c r="AP145" s="86"/>
      <c r="AQ145" s="87"/>
      <c r="AR145" s="85"/>
      <c r="AS145" s="86"/>
      <c r="AT145" s="86"/>
      <c r="AU145" s="86"/>
      <c r="AV145" s="86"/>
      <c r="AW145" s="86"/>
      <c r="AX145" s="87"/>
      <c r="AY145" s="85"/>
      <c r="AZ145" s="86"/>
      <c r="BA145" s="88"/>
      <c r="BB145" s="1373"/>
      <c r="BC145" s="1374"/>
      <c r="BD145" s="1375"/>
      <c r="BE145" s="1376"/>
      <c r="BF145" s="1385"/>
      <c r="BG145" s="1386"/>
      <c r="BH145" s="1386"/>
      <c r="BI145" s="1386"/>
      <c r="BJ145" s="1387"/>
    </row>
    <row r="146" spans="2:62" ht="20.25" customHeight="1" x14ac:dyDescent="0.4">
      <c r="B146" s="1463"/>
      <c r="C146" s="1453"/>
      <c r="D146" s="1454"/>
      <c r="E146" s="158"/>
      <c r="F146" s="159">
        <f>C145</f>
        <v>0</v>
      </c>
      <c r="G146" s="158"/>
      <c r="H146" s="159">
        <f>I145</f>
        <v>0</v>
      </c>
      <c r="I146" s="1455"/>
      <c r="J146" s="1456"/>
      <c r="K146" s="1457"/>
      <c r="L146" s="1458"/>
      <c r="M146" s="1458"/>
      <c r="N146" s="1454"/>
      <c r="O146" s="1420"/>
      <c r="P146" s="1421"/>
      <c r="Q146" s="1421"/>
      <c r="R146" s="1421"/>
      <c r="S146" s="1422"/>
      <c r="T146" s="148" t="s">
        <v>210</v>
      </c>
      <c r="U146" s="99"/>
      <c r="V146" s="149"/>
      <c r="W146" s="135" t="str">
        <f>IF(W145="","",VLOOKUP(W145,シフト記号表!$C$6:$L$47,10,FALSE))</f>
        <v/>
      </c>
      <c r="X146" s="136" t="str">
        <f>IF(X145="","",VLOOKUP(X145,シフト記号表!$C$6:$L$47,10,FALSE))</f>
        <v/>
      </c>
      <c r="Y146" s="136" t="str">
        <f>IF(Y145="","",VLOOKUP(Y145,シフト記号表!$C$6:$L$47,10,FALSE))</f>
        <v/>
      </c>
      <c r="Z146" s="136" t="str">
        <f>IF(Z145="","",VLOOKUP(Z145,シフト記号表!$C$6:$L$47,10,FALSE))</f>
        <v/>
      </c>
      <c r="AA146" s="136" t="str">
        <f>IF(AA145="","",VLOOKUP(AA145,シフト記号表!$C$6:$L$47,10,FALSE))</f>
        <v/>
      </c>
      <c r="AB146" s="136" t="str">
        <f>IF(AB145="","",VLOOKUP(AB145,シフト記号表!$C$6:$L$47,10,FALSE))</f>
        <v/>
      </c>
      <c r="AC146" s="137" t="str">
        <f>IF(AC145="","",VLOOKUP(AC145,シフト記号表!$C$6:$L$47,10,FALSE))</f>
        <v/>
      </c>
      <c r="AD146" s="135" t="str">
        <f>IF(AD145="","",VLOOKUP(AD145,シフト記号表!$C$6:$L$47,10,FALSE))</f>
        <v/>
      </c>
      <c r="AE146" s="136" t="str">
        <f>IF(AE145="","",VLOOKUP(AE145,シフト記号表!$C$6:$L$47,10,FALSE))</f>
        <v/>
      </c>
      <c r="AF146" s="136" t="str">
        <f>IF(AF145="","",VLOOKUP(AF145,シフト記号表!$C$6:$L$47,10,FALSE))</f>
        <v/>
      </c>
      <c r="AG146" s="136" t="str">
        <f>IF(AG145="","",VLOOKUP(AG145,シフト記号表!$C$6:$L$47,10,FALSE))</f>
        <v/>
      </c>
      <c r="AH146" s="136" t="str">
        <f>IF(AH145="","",VLOOKUP(AH145,シフト記号表!$C$6:$L$47,10,FALSE))</f>
        <v/>
      </c>
      <c r="AI146" s="136" t="str">
        <f>IF(AI145="","",VLOOKUP(AI145,シフト記号表!$C$6:$L$47,10,FALSE))</f>
        <v/>
      </c>
      <c r="AJ146" s="137" t="str">
        <f>IF(AJ145="","",VLOOKUP(AJ145,シフト記号表!$C$6:$L$47,10,FALSE))</f>
        <v/>
      </c>
      <c r="AK146" s="135" t="str">
        <f>IF(AK145="","",VLOOKUP(AK145,シフト記号表!$C$6:$L$47,10,FALSE))</f>
        <v/>
      </c>
      <c r="AL146" s="136" t="str">
        <f>IF(AL145="","",VLOOKUP(AL145,シフト記号表!$C$6:$L$47,10,FALSE))</f>
        <v/>
      </c>
      <c r="AM146" s="136" t="str">
        <f>IF(AM145="","",VLOOKUP(AM145,シフト記号表!$C$6:$L$47,10,FALSE))</f>
        <v/>
      </c>
      <c r="AN146" s="136" t="str">
        <f>IF(AN145="","",VLOOKUP(AN145,シフト記号表!$C$6:$L$47,10,FALSE))</f>
        <v/>
      </c>
      <c r="AO146" s="136" t="str">
        <f>IF(AO145="","",VLOOKUP(AO145,シフト記号表!$C$6:$L$47,10,FALSE))</f>
        <v/>
      </c>
      <c r="AP146" s="136" t="str">
        <f>IF(AP145="","",VLOOKUP(AP145,シフト記号表!$C$6:$L$47,10,FALSE))</f>
        <v/>
      </c>
      <c r="AQ146" s="137" t="str">
        <f>IF(AQ145="","",VLOOKUP(AQ145,シフト記号表!$C$6:$L$47,10,FALSE))</f>
        <v/>
      </c>
      <c r="AR146" s="135" t="str">
        <f>IF(AR145="","",VLOOKUP(AR145,シフト記号表!$C$6:$L$47,10,FALSE))</f>
        <v/>
      </c>
      <c r="AS146" s="136" t="str">
        <f>IF(AS145="","",VLOOKUP(AS145,シフト記号表!$C$6:$L$47,10,FALSE))</f>
        <v/>
      </c>
      <c r="AT146" s="136" t="str">
        <f>IF(AT145="","",VLOOKUP(AT145,シフト記号表!$C$6:$L$47,10,FALSE))</f>
        <v/>
      </c>
      <c r="AU146" s="136" t="str">
        <f>IF(AU145="","",VLOOKUP(AU145,シフト記号表!$C$6:$L$47,10,FALSE))</f>
        <v/>
      </c>
      <c r="AV146" s="136" t="str">
        <f>IF(AV145="","",VLOOKUP(AV145,シフト記号表!$C$6:$L$47,10,FALSE))</f>
        <v/>
      </c>
      <c r="AW146" s="136" t="str">
        <f>IF(AW145="","",VLOOKUP(AW145,シフト記号表!$C$6:$L$47,10,FALSE))</f>
        <v/>
      </c>
      <c r="AX146" s="137" t="str">
        <f>IF(AX145="","",VLOOKUP(AX145,シフト記号表!$C$6:$L$47,10,FALSE))</f>
        <v/>
      </c>
      <c r="AY146" s="135" t="str">
        <f>IF(AY145="","",VLOOKUP(AY145,シフト記号表!$C$6:$L$47,10,FALSE))</f>
        <v/>
      </c>
      <c r="AZ146" s="136" t="str">
        <f>IF(AZ145="","",VLOOKUP(AZ145,シフト記号表!$C$6:$L$47,10,FALSE))</f>
        <v/>
      </c>
      <c r="BA146" s="136" t="str">
        <f>IF(BA145="","",VLOOKUP(BA145,シフト記号表!$C$6:$L$47,10,FALSE))</f>
        <v/>
      </c>
      <c r="BB146" s="1450">
        <f>IF($BE$3="４週",SUM(W146:AX146),IF($BE$3="暦月",SUM(W146:BA146),""))</f>
        <v>0</v>
      </c>
      <c r="BC146" s="1451"/>
      <c r="BD146" s="1452">
        <f>IF($BE$3="４週",BB146/4,IF($BE$3="暦月",(BB146/($BE$8/7)),""))</f>
        <v>0</v>
      </c>
      <c r="BE146" s="1451"/>
      <c r="BF146" s="1447"/>
      <c r="BG146" s="1448"/>
      <c r="BH146" s="1448"/>
      <c r="BI146" s="1448"/>
      <c r="BJ146" s="1449"/>
    </row>
    <row r="147" spans="2:62" ht="20.25" customHeight="1" x14ac:dyDescent="0.4">
      <c r="B147" s="1462">
        <f>B145+1</f>
        <v>66</v>
      </c>
      <c r="C147" s="1318"/>
      <c r="D147" s="1319"/>
      <c r="E147" s="130"/>
      <c r="F147" s="131"/>
      <c r="G147" s="130"/>
      <c r="H147" s="131"/>
      <c r="I147" s="1377"/>
      <c r="J147" s="1378"/>
      <c r="K147" s="1381"/>
      <c r="L147" s="1382"/>
      <c r="M147" s="1382"/>
      <c r="N147" s="1319"/>
      <c r="O147" s="1420"/>
      <c r="P147" s="1421"/>
      <c r="Q147" s="1421"/>
      <c r="R147" s="1421"/>
      <c r="S147" s="1422"/>
      <c r="T147" s="147" t="s">
        <v>18</v>
      </c>
      <c r="V147" s="98"/>
      <c r="W147" s="85"/>
      <c r="X147" s="86"/>
      <c r="Y147" s="86"/>
      <c r="Z147" s="86"/>
      <c r="AA147" s="86"/>
      <c r="AB147" s="86"/>
      <c r="AC147" s="87"/>
      <c r="AD147" s="85"/>
      <c r="AE147" s="86"/>
      <c r="AF147" s="86"/>
      <c r="AG147" s="86"/>
      <c r="AH147" s="86"/>
      <c r="AI147" s="86"/>
      <c r="AJ147" s="87"/>
      <c r="AK147" s="85"/>
      <c r="AL147" s="86"/>
      <c r="AM147" s="86"/>
      <c r="AN147" s="86"/>
      <c r="AO147" s="86"/>
      <c r="AP147" s="86"/>
      <c r="AQ147" s="87"/>
      <c r="AR147" s="85"/>
      <c r="AS147" s="86"/>
      <c r="AT147" s="86"/>
      <c r="AU147" s="86"/>
      <c r="AV147" s="86"/>
      <c r="AW147" s="86"/>
      <c r="AX147" s="87"/>
      <c r="AY147" s="85"/>
      <c r="AZ147" s="86"/>
      <c r="BA147" s="88"/>
      <c r="BB147" s="1373"/>
      <c r="BC147" s="1374"/>
      <c r="BD147" s="1375"/>
      <c r="BE147" s="1376"/>
      <c r="BF147" s="1385"/>
      <c r="BG147" s="1386"/>
      <c r="BH147" s="1386"/>
      <c r="BI147" s="1386"/>
      <c r="BJ147" s="1387"/>
    </row>
    <row r="148" spans="2:62" ht="20.25" customHeight="1" x14ac:dyDescent="0.4">
      <c r="B148" s="1463"/>
      <c r="C148" s="1453"/>
      <c r="D148" s="1454"/>
      <c r="E148" s="158"/>
      <c r="F148" s="159">
        <f>C147</f>
        <v>0</v>
      </c>
      <c r="G148" s="158"/>
      <c r="H148" s="159">
        <f>I147</f>
        <v>0</v>
      </c>
      <c r="I148" s="1455"/>
      <c r="J148" s="1456"/>
      <c r="K148" s="1457"/>
      <c r="L148" s="1458"/>
      <c r="M148" s="1458"/>
      <c r="N148" s="1454"/>
      <c r="O148" s="1420"/>
      <c r="P148" s="1421"/>
      <c r="Q148" s="1421"/>
      <c r="R148" s="1421"/>
      <c r="S148" s="1422"/>
      <c r="T148" s="148" t="s">
        <v>210</v>
      </c>
      <c r="U148" s="99"/>
      <c r="V148" s="149"/>
      <c r="W148" s="135" t="str">
        <f>IF(W147="","",VLOOKUP(W147,シフト記号表!$C$6:$L$47,10,FALSE))</f>
        <v/>
      </c>
      <c r="X148" s="136" t="str">
        <f>IF(X147="","",VLOOKUP(X147,シフト記号表!$C$6:$L$47,10,FALSE))</f>
        <v/>
      </c>
      <c r="Y148" s="136" t="str">
        <f>IF(Y147="","",VLOOKUP(Y147,シフト記号表!$C$6:$L$47,10,FALSE))</f>
        <v/>
      </c>
      <c r="Z148" s="136" t="str">
        <f>IF(Z147="","",VLOOKUP(Z147,シフト記号表!$C$6:$L$47,10,FALSE))</f>
        <v/>
      </c>
      <c r="AA148" s="136" t="str">
        <f>IF(AA147="","",VLOOKUP(AA147,シフト記号表!$C$6:$L$47,10,FALSE))</f>
        <v/>
      </c>
      <c r="AB148" s="136" t="str">
        <f>IF(AB147="","",VLOOKUP(AB147,シフト記号表!$C$6:$L$47,10,FALSE))</f>
        <v/>
      </c>
      <c r="AC148" s="137" t="str">
        <f>IF(AC147="","",VLOOKUP(AC147,シフト記号表!$C$6:$L$47,10,FALSE))</f>
        <v/>
      </c>
      <c r="AD148" s="135" t="str">
        <f>IF(AD147="","",VLOOKUP(AD147,シフト記号表!$C$6:$L$47,10,FALSE))</f>
        <v/>
      </c>
      <c r="AE148" s="136" t="str">
        <f>IF(AE147="","",VLOOKUP(AE147,シフト記号表!$C$6:$L$47,10,FALSE))</f>
        <v/>
      </c>
      <c r="AF148" s="136" t="str">
        <f>IF(AF147="","",VLOOKUP(AF147,シフト記号表!$C$6:$L$47,10,FALSE))</f>
        <v/>
      </c>
      <c r="AG148" s="136" t="str">
        <f>IF(AG147="","",VLOOKUP(AG147,シフト記号表!$C$6:$L$47,10,FALSE))</f>
        <v/>
      </c>
      <c r="AH148" s="136" t="str">
        <f>IF(AH147="","",VLOOKUP(AH147,シフト記号表!$C$6:$L$47,10,FALSE))</f>
        <v/>
      </c>
      <c r="AI148" s="136" t="str">
        <f>IF(AI147="","",VLOOKUP(AI147,シフト記号表!$C$6:$L$47,10,FALSE))</f>
        <v/>
      </c>
      <c r="AJ148" s="137" t="str">
        <f>IF(AJ147="","",VLOOKUP(AJ147,シフト記号表!$C$6:$L$47,10,FALSE))</f>
        <v/>
      </c>
      <c r="AK148" s="135" t="str">
        <f>IF(AK147="","",VLOOKUP(AK147,シフト記号表!$C$6:$L$47,10,FALSE))</f>
        <v/>
      </c>
      <c r="AL148" s="136" t="str">
        <f>IF(AL147="","",VLOOKUP(AL147,シフト記号表!$C$6:$L$47,10,FALSE))</f>
        <v/>
      </c>
      <c r="AM148" s="136" t="str">
        <f>IF(AM147="","",VLOOKUP(AM147,シフト記号表!$C$6:$L$47,10,FALSE))</f>
        <v/>
      </c>
      <c r="AN148" s="136" t="str">
        <f>IF(AN147="","",VLOOKUP(AN147,シフト記号表!$C$6:$L$47,10,FALSE))</f>
        <v/>
      </c>
      <c r="AO148" s="136" t="str">
        <f>IF(AO147="","",VLOOKUP(AO147,シフト記号表!$C$6:$L$47,10,FALSE))</f>
        <v/>
      </c>
      <c r="AP148" s="136" t="str">
        <f>IF(AP147="","",VLOOKUP(AP147,シフト記号表!$C$6:$L$47,10,FALSE))</f>
        <v/>
      </c>
      <c r="AQ148" s="137" t="str">
        <f>IF(AQ147="","",VLOOKUP(AQ147,シフト記号表!$C$6:$L$47,10,FALSE))</f>
        <v/>
      </c>
      <c r="AR148" s="135" t="str">
        <f>IF(AR147="","",VLOOKUP(AR147,シフト記号表!$C$6:$L$47,10,FALSE))</f>
        <v/>
      </c>
      <c r="AS148" s="136" t="str">
        <f>IF(AS147="","",VLOOKUP(AS147,シフト記号表!$C$6:$L$47,10,FALSE))</f>
        <v/>
      </c>
      <c r="AT148" s="136" t="str">
        <f>IF(AT147="","",VLOOKUP(AT147,シフト記号表!$C$6:$L$47,10,FALSE))</f>
        <v/>
      </c>
      <c r="AU148" s="136" t="str">
        <f>IF(AU147="","",VLOOKUP(AU147,シフト記号表!$C$6:$L$47,10,FALSE))</f>
        <v/>
      </c>
      <c r="AV148" s="136" t="str">
        <f>IF(AV147="","",VLOOKUP(AV147,シフト記号表!$C$6:$L$47,10,FALSE))</f>
        <v/>
      </c>
      <c r="AW148" s="136" t="str">
        <f>IF(AW147="","",VLOOKUP(AW147,シフト記号表!$C$6:$L$47,10,FALSE))</f>
        <v/>
      </c>
      <c r="AX148" s="137" t="str">
        <f>IF(AX147="","",VLOOKUP(AX147,シフト記号表!$C$6:$L$47,10,FALSE))</f>
        <v/>
      </c>
      <c r="AY148" s="135" t="str">
        <f>IF(AY147="","",VLOOKUP(AY147,シフト記号表!$C$6:$L$47,10,FALSE))</f>
        <v/>
      </c>
      <c r="AZ148" s="136" t="str">
        <f>IF(AZ147="","",VLOOKUP(AZ147,シフト記号表!$C$6:$L$47,10,FALSE))</f>
        <v/>
      </c>
      <c r="BA148" s="136" t="str">
        <f>IF(BA147="","",VLOOKUP(BA147,シフト記号表!$C$6:$L$47,10,FALSE))</f>
        <v/>
      </c>
      <c r="BB148" s="1450">
        <f>IF($BE$3="４週",SUM(W148:AX148),IF($BE$3="暦月",SUM(W148:BA148),""))</f>
        <v>0</v>
      </c>
      <c r="BC148" s="1451"/>
      <c r="BD148" s="1452">
        <f>IF($BE$3="４週",BB148/4,IF($BE$3="暦月",(BB148/($BE$8/7)),""))</f>
        <v>0</v>
      </c>
      <c r="BE148" s="1451"/>
      <c r="BF148" s="1447"/>
      <c r="BG148" s="1448"/>
      <c r="BH148" s="1448"/>
      <c r="BI148" s="1448"/>
      <c r="BJ148" s="1449"/>
    </row>
    <row r="149" spans="2:62" ht="20.25" customHeight="1" x14ac:dyDescent="0.4">
      <c r="B149" s="1462">
        <f>B147+1</f>
        <v>67</v>
      </c>
      <c r="C149" s="1318"/>
      <c r="D149" s="1319"/>
      <c r="E149" s="130"/>
      <c r="F149" s="131"/>
      <c r="G149" s="130"/>
      <c r="H149" s="131"/>
      <c r="I149" s="1377"/>
      <c r="J149" s="1378"/>
      <c r="K149" s="1381"/>
      <c r="L149" s="1382"/>
      <c r="M149" s="1382"/>
      <c r="N149" s="1319"/>
      <c r="O149" s="1420"/>
      <c r="P149" s="1421"/>
      <c r="Q149" s="1421"/>
      <c r="R149" s="1421"/>
      <c r="S149" s="1422"/>
      <c r="T149" s="147" t="s">
        <v>18</v>
      </c>
      <c r="V149" s="98"/>
      <c r="W149" s="85"/>
      <c r="X149" s="86"/>
      <c r="Y149" s="86"/>
      <c r="Z149" s="86"/>
      <c r="AA149" s="86"/>
      <c r="AB149" s="86"/>
      <c r="AC149" s="87"/>
      <c r="AD149" s="85"/>
      <c r="AE149" s="86"/>
      <c r="AF149" s="86"/>
      <c r="AG149" s="86"/>
      <c r="AH149" s="86"/>
      <c r="AI149" s="86"/>
      <c r="AJ149" s="87"/>
      <c r="AK149" s="85"/>
      <c r="AL149" s="86"/>
      <c r="AM149" s="86"/>
      <c r="AN149" s="86"/>
      <c r="AO149" s="86"/>
      <c r="AP149" s="86"/>
      <c r="AQ149" s="87"/>
      <c r="AR149" s="85"/>
      <c r="AS149" s="86"/>
      <c r="AT149" s="86"/>
      <c r="AU149" s="86"/>
      <c r="AV149" s="86"/>
      <c r="AW149" s="86"/>
      <c r="AX149" s="87"/>
      <c r="AY149" s="85"/>
      <c r="AZ149" s="86"/>
      <c r="BA149" s="88"/>
      <c r="BB149" s="1373"/>
      <c r="BC149" s="1374"/>
      <c r="BD149" s="1375"/>
      <c r="BE149" s="1376"/>
      <c r="BF149" s="1385"/>
      <c r="BG149" s="1386"/>
      <c r="BH149" s="1386"/>
      <c r="BI149" s="1386"/>
      <c r="BJ149" s="1387"/>
    </row>
    <row r="150" spans="2:62" ht="20.25" customHeight="1" x14ac:dyDescent="0.4">
      <c r="B150" s="1463"/>
      <c r="C150" s="1453"/>
      <c r="D150" s="1454"/>
      <c r="E150" s="158"/>
      <c r="F150" s="159">
        <f>C149</f>
        <v>0</v>
      </c>
      <c r="G150" s="158"/>
      <c r="H150" s="159">
        <f>I149</f>
        <v>0</v>
      </c>
      <c r="I150" s="1455"/>
      <c r="J150" s="1456"/>
      <c r="K150" s="1457"/>
      <c r="L150" s="1458"/>
      <c r="M150" s="1458"/>
      <c r="N150" s="1454"/>
      <c r="O150" s="1420"/>
      <c r="P150" s="1421"/>
      <c r="Q150" s="1421"/>
      <c r="R150" s="1421"/>
      <c r="S150" s="1422"/>
      <c r="T150" s="148" t="s">
        <v>210</v>
      </c>
      <c r="U150" s="99"/>
      <c r="V150" s="149"/>
      <c r="W150" s="135" t="str">
        <f>IF(W149="","",VLOOKUP(W149,シフト記号表!$C$6:$L$47,10,FALSE))</f>
        <v/>
      </c>
      <c r="X150" s="136" t="str">
        <f>IF(X149="","",VLOOKUP(X149,シフト記号表!$C$6:$L$47,10,FALSE))</f>
        <v/>
      </c>
      <c r="Y150" s="136" t="str">
        <f>IF(Y149="","",VLOOKUP(Y149,シフト記号表!$C$6:$L$47,10,FALSE))</f>
        <v/>
      </c>
      <c r="Z150" s="136" t="str">
        <f>IF(Z149="","",VLOOKUP(Z149,シフト記号表!$C$6:$L$47,10,FALSE))</f>
        <v/>
      </c>
      <c r="AA150" s="136" t="str">
        <f>IF(AA149="","",VLOOKUP(AA149,シフト記号表!$C$6:$L$47,10,FALSE))</f>
        <v/>
      </c>
      <c r="AB150" s="136" t="str">
        <f>IF(AB149="","",VLOOKUP(AB149,シフト記号表!$C$6:$L$47,10,FALSE))</f>
        <v/>
      </c>
      <c r="AC150" s="137" t="str">
        <f>IF(AC149="","",VLOOKUP(AC149,シフト記号表!$C$6:$L$47,10,FALSE))</f>
        <v/>
      </c>
      <c r="AD150" s="135" t="str">
        <f>IF(AD149="","",VLOOKUP(AD149,シフト記号表!$C$6:$L$47,10,FALSE))</f>
        <v/>
      </c>
      <c r="AE150" s="136" t="str">
        <f>IF(AE149="","",VLOOKUP(AE149,シフト記号表!$C$6:$L$47,10,FALSE))</f>
        <v/>
      </c>
      <c r="AF150" s="136" t="str">
        <f>IF(AF149="","",VLOOKUP(AF149,シフト記号表!$C$6:$L$47,10,FALSE))</f>
        <v/>
      </c>
      <c r="AG150" s="136" t="str">
        <f>IF(AG149="","",VLOOKUP(AG149,シフト記号表!$C$6:$L$47,10,FALSE))</f>
        <v/>
      </c>
      <c r="AH150" s="136" t="str">
        <f>IF(AH149="","",VLOOKUP(AH149,シフト記号表!$C$6:$L$47,10,FALSE))</f>
        <v/>
      </c>
      <c r="AI150" s="136" t="str">
        <f>IF(AI149="","",VLOOKUP(AI149,シフト記号表!$C$6:$L$47,10,FALSE))</f>
        <v/>
      </c>
      <c r="AJ150" s="137" t="str">
        <f>IF(AJ149="","",VLOOKUP(AJ149,シフト記号表!$C$6:$L$47,10,FALSE))</f>
        <v/>
      </c>
      <c r="AK150" s="135" t="str">
        <f>IF(AK149="","",VLOOKUP(AK149,シフト記号表!$C$6:$L$47,10,FALSE))</f>
        <v/>
      </c>
      <c r="AL150" s="136" t="str">
        <f>IF(AL149="","",VLOOKUP(AL149,シフト記号表!$C$6:$L$47,10,FALSE))</f>
        <v/>
      </c>
      <c r="AM150" s="136" t="str">
        <f>IF(AM149="","",VLOOKUP(AM149,シフト記号表!$C$6:$L$47,10,FALSE))</f>
        <v/>
      </c>
      <c r="AN150" s="136" t="str">
        <f>IF(AN149="","",VLOOKUP(AN149,シフト記号表!$C$6:$L$47,10,FALSE))</f>
        <v/>
      </c>
      <c r="AO150" s="136" t="str">
        <f>IF(AO149="","",VLOOKUP(AO149,シフト記号表!$C$6:$L$47,10,FALSE))</f>
        <v/>
      </c>
      <c r="AP150" s="136" t="str">
        <f>IF(AP149="","",VLOOKUP(AP149,シフト記号表!$C$6:$L$47,10,FALSE))</f>
        <v/>
      </c>
      <c r="AQ150" s="137" t="str">
        <f>IF(AQ149="","",VLOOKUP(AQ149,シフト記号表!$C$6:$L$47,10,FALSE))</f>
        <v/>
      </c>
      <c r="AR150" s="135" t="str">
        <f>IF(AR149="","",VLOOKUP(AR149,シフト記号表!$C$6:$L$47,10,FALSE))</f>
        <v/>
      </c>
      <c r="AS150" s="136" t="str">
        <f>IF(AS149="","",VLOOKUP(AS149,シフト記号表!$C$6:$L$47,10,FALSE))</f>
        <v/>
      </c>
      <c r="AT150" s="136" t="str">
        <f>IF(AT149="","",VLOOKUP(AT149,シフト記号表!$C$6:$L$47,10,FALSE))</f>
        <v/>
      </c>
      <c r="AU150" s="136" t="str">
        <f>IF(AU149="","",VLOOKUP(AU149,シフト記号表!$C$6:$L$47,10,FALSE))</f>
        <v/>
      </c>
      <c r="AV150" s="136" t="str">
        <f>IF(AV149="","",VLOOKUP(AV149,シフト記号表!$C$6:$L$47,10,FALSE))</f>
        <v/>
      </c>
      <c r="AW150" s="136" t="str">
        <f>IF(AW149="","",VLOOKUP(AW149,シフト記号表!$C$6:$L$47,10,FALSE))</f>
        <v/>
      </c>
      <c r="AX150" s="137" t="str">
        <f>IF(AX149="","",VLOOKUP(AX149,シフト記号表!$C$6:$L$47,10,FALSE))</f>
        <v/>
      </c>
      <c r="AY150" s="135" t="str">
        <f>IF(AY149="","",VLOOKUP(AY149,シフト記号表!$C$6:$L$47,10,FALSE))</f>
        <v/>
      </c>
      <c r="AZ150" s="136" t="str">
        <f>IF(AZ149="","",VLOOKUP(AZ149,シフト記号表!$C$6:$L$47,10,FALSE))</f>
        <v/>
      </c>
      <c r="BA150" s="136" t="str">
        <f>IF(BA149="","",VLOOKUP(BA149,シフト記号表!$C$6:$L$47,10,FALSE))</f>
        <v/>
      </c>
      <c r="BB150" s="1450">
        <f>IF($BE$3="４週",SUM(W150:AX150),IF($BE$3="暦月",SUM(W150:BA150),""))</f>
        <v>0</v>
      </c>
      <c r="BC150" s="1451"/>
      <c r="BD150" s="1452">
        <f>IF($BE$3="４週",BB150/4,IF($BE$3="暦月",(BB150/($BE$8/7)),""))</f>
        <v>0</v>
      </c>
      <c r="BE150" s="1451"/>
      <c r="BF150" s="1447"/>
      <c r="BG150" s="1448"/>
      <c r="BH150" s="1448"/>
      <c r="BI150" s="1448"/>
      <c r="BJ150" s="1449"/>
    </row>
    <row r="151" spans="2:62" ht="20.25" customHeight="1" x14ac:dyDescent="0.4">
      <c r="B151" s="1462">
        <f>B149+1</f>
        <v>68</v>
      </c>
      <c r="C151" s="1318"/>
      <c r="D151" s="1319"/>
      <c r="E151" s="130"/>
      <c r="F151" s="131"/>
      <c r="G151" s="130"/>
      <c r="H151" s="131"/>
      <c r="I151" s="1377"/>
      <c r="J151" s="1378"/>
      <c r="K151" s="1381"/>
      <c r="L151" s="1382"/>
      <c r="M151" s="1382"/>
      <c r="N151" s="1319"/>
      <c r="O151" s="1420"/>
      <c r="P151" s="1421"/>
      <c r="Q151" s="1421"/>
      <c r="R151" s="1421"/>
      <c r="S151" s="1422"/>
      <c r="T151" s="147" t="s">
        <v>18</v>
      </c>
      <c r="V151" s="98"/>
      <c r="W151" s="85"/>
      <c r="X151" s="86"/>
      <c r="Y151" s="86"/>
      <c r="Z151" s="86"/>
      <c r="AA151" s="86"/>
      <c r="AB151" s="86"/>
      <c r="AC151" s="87"/>
      <c r="AD151" s="85"/>
      <c r="AE151" s="86"/>
      <c r="AF151" s="86"/>
      <c r="AG151" s="86"/>
      <c r="AH151" s="86"/>
      <c r="AI151" s="86"/>
      <c r="AJ151" s="87"/>
      <c r="AK151" s="85"/>
      <c r="AL151" s="86"/>
      <c r="AM151" s="86"/>
      <c r="AN151" s="86"/>
      <c r="AO151" s="86"/>
      <c r="AP151" s="86"/>
      <c r="AQ151" s="87"/>
      <c r="AR151" s="85"/>
      <c r="AS151" s="86"/>
      <c r="AT151" s="86"/>
      <c r="AU151" s="86"/>
      <c r="AV151" s="86"/>
      <c r="AW151" s="86"/>
      <c r="AX151" s="87"/>
      <c r="AY151" s="85"/>
      <c r="AZ151" s="86"/>
      <c r="BA151" s="88"/>
      <c r="BB151" s="1373"/>
      <c r="BC151" s="1374"/>
      <c r="BD151" s="1375"/>
      <c r="BE151" s="1376"/>
      <c r="BF151" s="1385"/>
      <c r="BG151" s="1386"/>
      <c r="BH151" s="1386"/>
      <c r="BI151" s="1386"/>
      <c r="BJ151" s="1387"/>
    </row>
    <row r="152" spans="2:62" ht="20.25" customHeight="1" x14ac:dyDescent="0.4">
      <c r="B152" s="1463"/>
      <c r="C152" s="1453"/>
      <c r="D152" s="1454"/>
      <c r="E152" s="158"/>
      <c r="F152" s="159">
        <f>C151</f>
        <v>0</v>
      </c>
      <c r="G152" s="158"/>
      <c r="H152" s="159">
        <f>I151</f>
        <v>0</v>
      </c>
      <c r="I152" s="1455"/>
      <c r="J152" s="1456"/>
      <c r="K152" s="1457"/>
      <c r="L152" s="1458"/>
      <c r="M152" s="1458"/>
      <c r="N152" s="1454"/>
      <c r="O152" s="1420"/>
      <c r="P152" s="1421"/>
      <c r="Q152" s="1421"/>
      <c r="R152" s="1421"/>
      <c r="S152" s="1422"/>
      <c r="T152" s="148" t="s">
        <v>210</v>
      </c>
      <c r="U152" s="99"/>
      <c r="V152" s="149"/>
      <c r="W152" s="135" t="str">
        <f>IF(W151="","",VLOOKUP(W151,シフト記号表!$C$6:$L$47,10,FALSE))</f>
        <v/>
      </c>
      <c r="X152" s="136" t="str">
        <f>IF(X151="","",VLOOKUP(X151,シフト記号表!$C$6:$L$47,10,FALSE))</f>
        <v/>
      </c>
      <c r="Y152" s="136" t="str">
        <f>IF(Y151="","",VLOOKUP(Y151,シフト記号表!$C$6:$L$47,10,FALSE))</f>
        <v/>
      </c>
      <c r="Z152" s="136" t="str">
        <f>IF(Z151="","",VLOOKUP(Z151,シフト記号表!$C$6:$L$47,10,FALSE))</f>
        <v/>
      </c>
      <c r="AA152" s="136" t="str">
        <f>IF(AA151="","",VLOOKUP(AA151,シフト記号表!$C$6:$L$47,10,FALSE))</f>
        <v/>
      </c>
      <c r="AB152" s="136" t="str">
        <f>IF(AB151="","",VLOOKUP(AB151,シフト記号表!$C$6:$L$47,10,FALSE))</f>
        <v/>
      </c>
      <c r="AC152" s="137" t="str">
        <f>IF(AC151="","",VLOOKUP(AC151,シフト記号表!$C$6:$L$47,10,FALSE))</f>
        <v/>
      </c>
      <c r="AD152" s="135" t="str">
        <f>IF(AD151="","",VLOOKUP(AD151,シフト記号表!$C$6:$L$47,10,FALSE))</f>
        <v/>
      </c>
      <c r="AE152" s="136" t="str">
        <f>IF(AE151="","",VLOOKUP(AE151,シフト記号表!$C$6:$L$47,10,FALSE))</f>
        <v/>
      </c>
      <c r="AF152" s="136" t="str">
        <f>IF(AF151="","",VLOOKUP(AF151,シフト記号表!$C$6:$L$47,10,FALSE))</f>
        <v/>
      </c>
      <c r="AG152" s="136" t="str">
        <f>IF(AG151="","",VLOOKUP(AG151,シフト記号表!$C$6:$L$47,10,FALSE))</f>
        <v/>
      </c>
      <c r="AH152" s="136" t="str">
        <f>IF(AH151="","",VLOOKUP(AH151,シフト記号表!$C$6:$L$47,10,FALSE))</f>
        <v/>
      </c>
      <c r="AI152" s="136" t="str">
        <f>IF(AI151="","",VLOOKUP(AI151,シフト記号表!$C$6:$L$47,10,FALSE))</f>
        <v/>
      </c>
      <c r="AJ152" s="137" t="str">
        <f>IF(AJ151="","",VLOOKUP(AJ151,シフト記号表!$C$6:$L$47,10,FALSE))</f>
        <v/>
      </c>
      <c r="AK152" s="135" t="str">
        <f>IF(AK151="","",VLOOKUP(AK151,シフト記号表!$C$6:$L$47,10,FALSE))</f>
        <v/>
      </c>
      <c r="AL152" s="136" t="str">
        <f>IF(AL151="","",VLOOKUP(AL151,シフト記号表!$C$6:$L$47,10,FALSE))</f>
        <v/>
      </c>
      <c r="AM152" s="136" t="str">
        <f>IF(AM151="","",VLOOKUP(AM151,シフト記号表!$C$6:$L$47,10,FALSE))</f>
        <v/>
      </c>
      <c r="AN152" s="136" t="str">
        <f>IF(AN151="","",VLOOKUP(AN151,シフト記号表!$C$6:$L$47,10,FALSE))</f>
        <v/>
      </c>
      <c r="AO152" s="136" t="str">
        <f>IF(AO151="","",VLOOKUP(AO151,シフト記号表!$C$6:$L$47,10,FALSE))</f>
        <v/>
      </c>
      <c r="AP152" s="136" t="str">
        <f>IF(AP151="","",VLOOKUP(AP151,シフト記号表!$C$6:$L$47,10,FALSE))</f>
        <v/>
      </c>
      <c r="AQ152" s="137" t="str">
        <f>IF(AQ151="","",VLOOKUP(AQ151,シフト記号表!$C$6:$L$47,10,FALSE))</f>
        <v/>
      </c>
      <c r="AR152" s="135" t="str">
        <f>IF(AR151="","",VLOOKUP(AR151,シフト記号表!$C$6:$L$47,10,FALSE))</f>
        <v/>
      </c>
      <c r="AS152" s="136" t="str">
        <f>IF(AS151="","",VLOOKUP(AS151,シフト記号表!$C$6:$L$47,10,FALSE))</f>
        <v/>
      </c>
      <c r="AT152" s="136" t="str">
        <f>IF(AT151="","",VLOOKUP(AT151,シフト記号表!$C$6:$L$47,10,FALSE))</f>
        <v/>
      </c>
      <c r="AU152" s="136" t="str">
        <f>IF(AU151="","",VLOOKUP(AU151,シフト記号表!$C$6:$L$47,10,FALSE))</f>
        <v/>
      </c>
      <c r="AV152" s="136" t="str">
        <f>IF(AV151="","",VLOOKUP(AV151,シフト記号表!$C$6:$L$47,10,FALSE))</f>
        <v/>
      </c>
      <c r="AW152" s="136" t="str">
        <f>IF(AW151="","",VLOOKUP(AW151,シフト記号表!$C$6:$L$47,10,FALSE))</f>
        <v/>
      </c>
      <c r="AX152" s="137" t="str">
        <f>IF(AX151="","",VLOOKUP(AX151,シフト記号表!$C$6:$L$47,10,FALSE))</f>
        <v/>
      </c>
      <c r="AY152" s="135" t="str">
        <f>IF(AY151="","",VLOOKUP(AY151,シフト記号表!$C$6:$L$47,10,FALSE))</f>
        <v/>
      </c>
      <c r="AZ152" s="136" t="str">
        <f>IF(AZ151="","",VLOOKUP(AZ151,シフト記号表!$C$6:$L$47,10,FALSE))</f>
        <v/>
      </c>
      <c r="BA152" s="136" t="str">
        <f>IF(BA151="","",VLOOKUP(BA151,シフト記号表!$C$6:$L$47,10,FALSE))</f>
        <v/>
      </c>
      <c r="BB152" s="1450">
        <f>IF($BE$3="４週",SUM(W152:AX152),IF($BE$3="暦月",SUM(W152:BA152),""))</f>
        <v>0</v>
      </c>
      <c r="BC152" s="1451"/>
      <c r="BD152" s="1452">
        <f>IF($BE$3="４週",BB152/4,IF($BE$3="暦月",(BB152/($BE$8/7)),""))</f>
        <v>0</v>
      </c>
      <c r="BE152" s="1451"/>
      <c r="BF152" s="1447"/>
      <c r="BG152" s="1448"/>
      <c r="BH152" s="1448"/>
      <c r="BI152" s="1448"/>
      <c r="BJ152" s="1449"/>
    </row>
    <row r="153" spans="2:62" ht="20.25" customHeight="1" x14ac:dyDescent="0.4">
      <c r="B153" s="1462">
        <f>B151+1</f>
        <v>69</v>
      </c>
      <c r="C153" s="1318"/>
      <c r="D153" s="1319"/>
      <c r="E153" s="130"/>
      <c r="F153" s="131"/>
      <c r="G153" s="130"/>
      <c r="H153" s="131"/>
      <c r="I153" s="1377"/>
      <c r="J153" s="1378"/>
      <c r="K153" s="1381"/>
      <c r="L153" s="1382"/>
      <c r="M153" s="1382"/>
      <c r="N153" s="1319"/>
      <c r="O153" s="1420"/>
      <c r="P153" s="1421"/>
      <c r="Q153" s="1421"/>
      <c r="R153" s="1421"/>
      <c r="S153" s="1422"/>
      <c r="T153" s="147" t="s">
        <v>18</v>
      </c>
      <c r="V153" s="98"/>
      <c r="W153" s="85"/>
      <c r="X153" s="86"/>
      <c r="Y153" s="86"/>
      <c r="Z153" s="86"/>
      <c r="AA153" s="86"/>
      <c r="AB153" s="86"/>
      <c r="AC153" s="87"/>
      <c r="AD153" s="85"/>
      <c r="AE153" s="86"/>
      <c r="AF153" s="86"/>
      <c r="AG153" s="86"/>
      <c r="AH153" s="86"/>
      <c r="AI153" s="86"/>
      <c r="AJ153" s="87"/>
      <c r="AK153" s="85"/>
      <c r="AL153" s="86"/>
      <c r="AM153" s="86"/>
      <c r="AN153" s="86"/>
      <c r="AO153" s="86"/>
      <c r="AP153" s="86"/>
      <c r="AQ153" s="87"/>
      <c r="AR153" s="85"/>
      <c r="AS153" s="86"/>
      <c r="AT153" s="86"/>
      <c r="AU153" s="86"/>
      <c r="AV153" s="86"/>
      <c r="AW153" s="86"/>
      <c r="AX153" s="87"/>
      <c r="AY153" s="85"/>
      <c r="AZ153" s="86"/>
      <c r="BA153" s="88"/>
      <c r="BB153" s="1373"/>
      <c r="BC153" s="1374"/>
      <c r="BD153" s="1375"/>
      <c r="BE153" s="1376"/>
      <c r="BF153" s="1385"/>
      <c r="BG153" s="1386"/>
      <c r="BH153" s="1386"/>
      <c r="BI153" s="1386"/>
      <c r="BJ153" s="1387"/>
    </row>
    <row r="154" spans="2:62" ht="20.25" customHeight="1" x14ac:dyDescent="0.4">
      <c r="B154" s="1463"/>
      <c r="C154" s="1453"/>
      <c r="D154" s="1454"/>
      <c r="E154" s="158"/>
      <c r="F154" s="159">
        <f>C153</f>
        <v>0</v>
      </c>
      <c r="G154" s="158"/>
      <c r="H154" s="159">
        <f>I153</f>
        <v>0</v>
      </c>
      <c r="I154" s="1455"/>
      <c r="J154" s="1456"/>
      <c r="K154" s="1457"/>
      <c r="L154" s="1458"/>
      <c r="M154" s="1458"/>
      <c r="N154" s="1454"/>
      <c r="O154" s="1420"/>
      <c r="P154" s="1421"/>
      <c r="Q154" s="1421"/>
      <c r="R154" s="1421"/>
      <c r="S154" s="1422"/>
      <c r="T154" s="148" t="s">
        <v>210</v>
      </c>
      <c r="U154" s="99"/>
      <c r="V154" s="149"/>
      <c r="W154" s="135" t="str">
        <f>IF(W153="","",VLOOKUP(W153,シフト記号表!$C$6:$L$47,10,FALSE))</f>
        <v/>
      </c>
      <c r="X154" s="136" t="str">
        <f>IF(X153="","",VLOOKUP(X153,シフト記号表!$C$6:$L$47,10,FALSE))</f>
        <v/>
      </c>
      <c r="Y154" s="136" t="str">
        <f>IF(Y153="","",VLOOKUP(Y153,シフト記号表!$C$6:$L$47,10,FALSE))</f>
        <v/>
      </c>
      <c r="Z154" s="136" t="str">
        <f>IF(Z153="","",VLOOKUP(Z153,シフト記号表!$C$6:$L$47,10,FALSE))</f>
        <v/>
      </c>
      <c r="AA154" s="136" t="str">
        <f>IF(AA153="","",VLOOKUP(AA153,シフト記号表!$C$6:$L$47,10,FALSE))</f>
        <v/>
      </c>
      <c r="AB154" s="136" t="str">
        <f>IF(AB153="","",VLOOKUP(AB153,シフト記号表!$C$6:$L$47,10,FALSE))</f>
        <v/>
      </c>
      <c r="AC154" s="137" t="str">
        <f>IF(AC153="","",VLOOKUP(AC153,シフト記号表!$C$6:$L$47,10,FALSE))</f>
        <v/>
      </c>
      <c r="AD154" s="135" t="str">
        <f>IF(AD153="","",VLOOKUP(AD153,シフト記号表!$C$6:$L$47,10,FALSE))</f>
        <v/>
      </c>
      <c r="AE154" s="136" t="str">
        <f>IF(AE153="","",VLOOKUP(AE153,シフト記号表!$C$6:$L$47,10,FALSE))</f>
        <v/>
      </c>
      <c r="AF154" s="136" t="str">
        <f>IF(AF153="","",VLOOKUP(AF153,シフト記号表!$C$6:$L$47,10,FALSE))</f>
        <v/>
      </c>
      <c r="AG154" s="136" t="str">
        <f>IF(AG153="","",VLOOKUP(AG153,シフト記号表!$C$6:$L$47,10,FALSE))</f>
        <v/>
      </c>
      <c r="AH154" s="136" t="str">
        <f>IF(AH153="","",VLOOKUP(AH153,シフト記号表!$C$6:$L$47,10,FALSE))</f>
        <v/>
      </c>
      <c r="AI154" s="136" t="str">
        <f>IF(AI153="","",VLOOKUP(AI153,シフト記号表!$C$6:$L$47,10,FALSE))</f>
        <v/>
      </c>
      <c r="AJ154" s="137" t="str">
        <f>IF(AJ153="","",VLOOKUP(AJ153,シフト記号表!$C$6:$L$47,10,FALSE))</f>
        <v/>
      </c>
      <c r="AK154" s="135" t="str">
        <f>IF(AK153="","",VLOOKUP(AK153,シフト記号表!$C$6:$L$47,10,FALSE))</f>
        <v/>
      </c>
      <c r="AL154" s="136" t="str">
        <f>IF(AL153="","",VLOOKUP(AL153,シフト記号表!$C$6:$L$47,10,FALSE))</f>
        <v/>
      </c>
      <c r="AM154" s="136" t="str">
        <f>IF(AM153="","",VLOOKUP(AM153,シフト記号表!$C$6:$L$47,10,FALSE))</f>
        <v/>
      </c>
      <c r="AN154" s="136" t="str">
        <f>IF(AN153="","",VLOOKUP(AN153,シフト記号表!$C$6:$L$47,10,FALSE))</f>
        <v/>
      </c>
      <c r="AO154" s="136" t="str">
        <f>IF(AO153="","",VLOOKUP(AO153,シフト記号表!$C$6:$L$47,10,FALSE))</f>
        <v/>
      </c>
      <c r="AP154" s="136" t="str">
        <f>IF(AP153="","",VLOOKUP(AP153,シフト記号表!$C$6:$L$47,10,FALSE))</f>
        <v/>
      </c>
      <c r="AQ154" s="137" t="str">
        <f>IF(AQ153="","",VLOOKUP(AQ153,シフト記号表!$C$6:$L$47,10,FALSE))</f>
        <v/>
      </c>
      <c r="AR154" s="135" t="str">
        <f>IF(AR153="","",VLOOKUP(AR153,シフト記号表!$C$6:$L$47,10,FALSE))</f>
        <v/>
      </c>
      <c r="AS154" s="136" t="str">
        <f>IF(AS153="","",VLOOKUP(AS153,シフト記号表!$C$6:$L$47,10,FALSE))</f>
        <v/>
      </c>
      <c r="AT154" s="136" t="str">
        <f>IF(AT153="","",VLOOKUP(AT153,シフト記号表!$C$6:$L$47,10,FALSE))</f>
        <v/>
      </c>
      <c r="AU154" s="136" t="str">
        <f>IF(AU153="","",VLOOKUP(AU153,シフト記号表!$C$6:$L$47,10,FALSE))</f>
        <v/>
      </c>
      <c r="AV154" s="136" t="str">
        <f>IF(AV153="","",VLOOKUP(AV153,シフト記号表!$C$6:$L$47,10,FALSE))</f>
        <v/>
      </c>
      <c r="AW154" s="136" t="str">
        <f>IF(AW153="","",VLOOKUP(AW153,シフト記号表!$C$6:$L$47,10,FALSE))</f>
        <v/>
      </c>
      <c r="AX154" s="137" t="str">
        <f>IF(AX153="","",VLOOKUP(AX153,シフト記号表!$C$6:$L$47,10,FALSE))</f>
        <v/>
      </c>
      <c r="AY154" s="135" t="str">
        <f>IF(AY153="","",VLOOKUP(AY153,シフト記号表!$C$6:$L$47,10,FALSE))</f>
        <v/>
      </c>
      <c r="AZ154" s="136" t="str">
        <f>IF(AZ153="","",VLOOKUP(AZ153,シフト記号表!$C$6:$L$47,10,FALSE))</f>
        <v/>
      </c>
      <c r="BA154" s="136" t="str">
        <f>IF(BA153="","",VLOOKUP(BA153,シフト記号表!$C$6:$L$47,10,FALSE))</f>
        <v/>
      </c>
      <c r="BB154" s="1450">
        <f>IF($BE$3="４週",SUM(W154:AX154),IF($BE$3="暦月",SUM(W154:BA154),""))</f>
        <v>0</v>
      </c>
      <c r="BC154" s="1451"/>
      <c r="BD154" s="1452">
        <f>IF($BE$3="４週",BB154/4,IF($BE$3="暦月",(BB154/($BE$8/7)),""))</f>
        <v>0</v>
      </c>
      <c r="BE154" s="1451"/>
      <c r="BF154" s="1447"/>
      <c r="BG154" s="1448"/>
      <c r="BH154" s="1448"/>
      <c r="BI154" s="1448"/>
      <c r="BJ154" s="1449"/>
    </row>
    <row r="155" spans="2:62" ht="20.25" customHeight="1" x14ac:dyDescent="0.4">
      <c r="B155" s="1462">
        <f>B153+1</f>
        <v>70</v>
      </c>
      <c r="C155" s="1318"/>
      <c r="D155" s="1319"/>
      <c r="E155" s="130"/>
      <c r="F155" s="131"/>
      <c r="G155" s="130"/>
      <c r="H155" s="131"/>
      <c r="I155" s="1377"/>
      <c r="J155" s="1378"/>
      <c r="K155" s="1381"/>
      <c r="L155" s="1382"/>
      <c r="M155" s="1382"/>
      <c r="N155" s="1319"/>
      <c r="O155" s="1420"/>
      <c r="P155" s="1421"/>
      <c r="Q155" s="1421"/>
      <c r="R155" s="1421"/>
      <c r="S155" s="1422"/>
      <c r="T155" s="147" t="s">
        <v>18</v>
      </c>
      <c r="V155" s="98"/>
      <c r="W155" s="85"/>
      <c r="X155" s="86"/>
      <c r="Y155" s="86"/>
      <c r="Z155" s="86"/>
      <c r="AA155" s="86"/>
      <c r="AB155" s="86"/>
      <c r="AC155" s="87"/>
      <c r="AD155" s="85"/>
      <c r="AE155" s="86"/>
      <c r="AF155" s="86"/>
      <c r="AG155" s="86"/>
      <c r="AH155" s="86"/>
      <c r="AI155" s="86"/>
      <c r="AJ155" s="87"/>
      <c r="AK155" s="85"/>
      <c r="AL155" s="86"/>
      <c r="AM155" s="86"/>
      <c r="AN155" s="86"/>
      <c r="AO155" s="86"/>
      <c r="AP155" s="86"/>
      <c r="AQ155" s="87"/>
      <c r="AR155" s="85"/>
      <c r="AS155" s="86"/>
      <c r="AT155" s="86"/>
      <c r="AU155" s="86"/>
      <c r="AV155" s="86"/>
      <c r="AW155" s="86"/>
      <c r="AX155" s="87"/>
      <c r="AY155" s="85"/>
      <c r="AZ155" s="86"/>
      <c r="BA155" s="88"/>
      <c r="BB155" s="1373"/>
      <c r="BC155" s="1374"/>
      <c r="BD155" s="1375"/>
      <c r="BE155" s="1376"/>
      <c r="BF155" s="1385"/>
      <c r="BG155" s="1386"/>
      <c r="BH155" s="1386"/>
      <c r="BI155" s="1386"/>
      <c r="BJ155" s="1387"/>
    </row>
    <row r="156" spans="2:62" ht="20.25" customHeight="1" x14ac:dyDescent="0.4">
      <c r="B156" s="1463"/>
      <c r="C156" s="1453"/>
      <c r="D156" s="1454"/>
      <c r="E156" s="158"/>
      <c r="F156" s="159">
        <f>C155</f>
        <v>0</v>
      </c>
      <c r="G156" s="158"/>
      <c r="H156" s="159">
        <f>I155</f>
        <v>0</v>
      </c>
      <c r="I156" s="1455"/>
      <c r="J156" s="1456"/>
      <c r="K156" s="1457"/>
      <c r="L156" s="1458"/>
      <c r="M156" s="1458"/>
      <c r="N156" s="1454"/>
      <c r="O156" s="1420"/>
      <c r="P156" s="1421"/>
      <c r="Q156" s="1421"/>
      <c r="R156" s="1421"/>
      <c r="S156" s="1422"/>
      <c r="T156" s="148" t="s">
        <v>210</v>
      </c>
      <c r="U156" s="99"/>
      <c r="V156" s="149"/>
      <c r="W156" s="135" t="str">
        <f>IF(W155="","",VLOOKUP(W155,シフト記号表!$C$6:$L$47,10,FALSE))</f>
        <v/>
      </c>
      <c r="X156" s="136" t="str">
        <f>IF(X155="","",VLOOKUP(X155,シフト記号表!$C$6:$L$47,10,FALSE))</f>
        <v/>
      </c>
      <c r="Y156" s="136" t="str">
        <f>IF(Y155="","",VLOOKUP(Y155,シフト記号表!$C$6:$L$47,10,FALSE))</f>
        <v/>
      </c>
      <c r="Z156" s="136" t="str">
        <f>IF(Z155="","",VLOOKUP(Z155,シフト記号表!$C$6:$L$47,10,FALSE))</f>
        <v/>
      </c>
      <c r="AA156" s="136" t="str">
        <f>IF(AA155="","",VLOOKUP(AA155,シフト記号表!$C$6:$L$47,10,FALSE))</f>
        <v/>
      </c>
      <c r="AB156" s="136" t="str">
        <f>IF(AB155="","",VLOOKUP(AB155,シフト記号表!$C$6:$L$47,10,FALSE))</f>
        <v/>
      </c>
      <c r="AC156" s="137" t="str">
        <f>IF(AC155="","",VLOOKUP(AC155,シフト記号表!$C$6:$L$47,10,FALSE))</f>
        <v/>
      </c>
      <c r="AD156" s="135" t="str">
        <f>IF(AD155="","",VLOOKUP(AD155,シフト記号表!$C$6:$L$47,10,FALSE))</f>
        <v/>
      </c>
      <c r="AE156" s="136" t="str">
        <f>IF(AE155="","",VLOOKUP(AE155,シフト記号表!$C$6:$L$47,10,FALSE))</f>
        <v/>
      </c>
      <c r="AF156" s="136" t="str">
        <f>IF(AF155="","",VLOOKUP(AF155,シフト記号表!$C$6:$L$47,10,FALSE))</f>
        <v/>
      </c>
      <c r="AG156" s="136" t="str">
        <f>IF(AG155="","",VLOOKUP(AG155,シフト記号表!$C$6:$L$47,10,FALSE))</f>
        <v/>
      </c>
      <c r="AH156" s="136" t="str">
        <f>IF(AH155="","",VLOOKUP(AH155,シフト記号表!$C$6:$L$47,10,FALSE))</f>
        <v/>
      </c>
      <c r="AI156" s="136" t="str">
        <f>IF(AI155="","",VLOOKUP(AI155,シフト記号表!$C$6:$L$47,10,FALSE))</f>
        <v/>
      </c>
      <c r="AJ156" s="137" t="str">
        <f>IF(AJ155="","",VLOOKUP(AJ155,シフト記号表!$C$6:$L$47,10,FALSE))</f>
        <v/>
      </c>
      <c r="AK156" s="135" t="str">
        <f>IF(AK155="","",VLOOKUP(AK155,シフト記号表!$C$6:$L$47,10,FALSE))</f>
        <v/>
      </c>
      <c r="AL156" s="136" t="str">
        <f>IF(AL155="","",VLOOKUP(AL155,シフト記号表!$C$6:$L$47,10,FALSE))</f>
        <v/>
      </c>
      <c r="AM156" s="136" t="str">
        <f>IF(AM155="","",VLOOKUP(AM155,シフト記号表!$C$6:$L$47,10,FALSE))</f>
        <v/>
      </c>
      <c r="AN156" s="136" t="str">
        <f>IF(AN155="","",VLOOKUP(AN155,シフト記号表!$C$6:$L$47,10,FALSE))</f>
        <v/>
      </c>
      <c r="AO156" s="136" t="str">
        <f>IF(AO155="","",VLOOKUP(AO155,シフト記号表!$C$6:$L$47,10,FALSE))</f>
        <v/>
      </c>
      <c r="AP156" s="136" t="str">
        <f>IF(AP155="","",VLOOKUP(AP155,シフト記号表!$C$6:$L$47,10,FALSE))</f>
        <v/>
      </c>
      <c r="AQ156" s="137" t="str">
        <f>IF(AQ155="","",VLOOKUP(AQ155,シフト記号表!$C$6:$L$47,10,FALSE))</f>
        <v/>
      </c>
      <c r="AR156" s="135" t="str">
        <f>IF(AR155="","",VLOOKUP(AR155,シフト記号表!$C$6:$L$47,10,FALSE))</f>
        <v/>
      </c>
      <c r="AS156" s="136" t="str">
        <f>IF(AS155="","",VLOOKUP(AS155,シフト記号表!$C$6:$L$47,10,FALSE))</f>
        <v/>
      </c>
      <c r="AT156" s="136" t="str">
        <f>IF(AT155="","",VLOOKUP(AT155,シフト記号表!$C$6:$L$47,10,FALSE))</f>
        <v/>
      </c>
      <c r="AU156" s="136" t="str">
        <f>IF(AU155="","",VLOOKUP(AU155,シフト記号表!$C$6:$L$47,10,FALSE))</f>
        <v/>
      </c>
      <c r="AV156" s="136" t="str">
        <f>IF(AV155="","",VLOOKUP(AV155,シフト記号表!$C$6:$L$47,10,FALSE))</f>
        <v/>
      </c>
      <c r="AW156" s="136" t="str">
        <f>IF(AW155="","",VLOOKUP(AW155,シフト記号表!$C$6:$L$47,10,FALSE))</f>
        <v/>
      </c>
      <c r="AX156" s="137" t="str">
        <f>IF(AX155="","",VLOOKUP(AX155,シフト記号表!$C$6:$L$47,10,FALSE))</f>
        <v/>
      </c>
      <c r="AY156" s="135" t="str">
        <f>IF(AY155="","",VLOOKUP(AY155,シフト記号表!$C$6:$L$47,10,FALSE))</f>
        <v/>
      </c>
      <c r="AZ156" s="136" t="str">
        <f>IF(AZ155="","",VLOOKUP(AZ155,シフト記号表!$C$6:$L$47,10,FALSE))</f>
        <v/>
      </c>
      <c r="BA156" s="136" t="str">
        <f>IF(BA155="","",VLOOKUP(BA155,シフト記号表!$C$6:$L$47,10,FALSE))</f>
        <v/>
      </c>
      <c r="BB156" s="1450">
        <f>IF($BE$3="４週",SUM(W156:AX156),IF($BE$3="暦月",SUM(W156:BA156),""))</f>
        <v>0</v>
      </c>
      <c r="BC156" s="1451"/>
      <c r="BD156" s="1452">
        <f>IF($BE$3="４週",BB156/4,IF($BE$3="暦月",(BB156/($BE$8/7)),""))</f>
        <v>0</v>
      </c>
      <c r="BE156" s="1451"/>
      <c r="BF156" s="1447"/>
      <c r="BG156" s="1448"/>
      <c r="BH156" s="1448"/>
      <c r="BI156" s="1448"/>
      <c r="BJ156" s="1449"/>
    </row>
    <row r="157" spans="2:62" ht="20.25" customHeight="1" x14ac:dyDescent="0.4">
      <c r="B157" s="1462">
        <f>B155+1</f>
        <v>71</v>
      </c>
      <c r="C157" s="1318"/>
      <c r="D157" s="1319"/>
      <c r="E157" s="130"/>
      <c r="F157" s="131"/>
      <c r="G157" s="130"/>
      <c r="H157" s="131"/>
      <c r="I157" s="1377"/>
      <c r="J157" s="1378"/>
      <c r="K157" s="1381"/>
      <c r="L157" s="1382"/>
      <c r="M157" s="1382"/>
      <c r="N157" s="1319"/>
      <c r="O157" s="1420"/>
      <c r="P157" s="1421"/>
      <c r="Q157" s="1421"/>
      <c r="R157" s="1421"/>
      <c r="S157" s="1422"/>
      <c r="T157" s="147" t="s">
        <v>18</v>
      </c>
      <c r="V157" s="98"/>
      <c r="W157" s="85"/>
      <c r="X157" s="86"/>
      <c r="Y157" s="86"/>
      <c r="Z157" s="86"/>
      <c r="AA157" s="86"/>
      <c r="AB157" s="86"/>
      <c r="AC157" s="87"/>
      <c r="AD157" s="85"/>
      <c r="AE157" s="86"/>
      <c r="AF157" s="86"/>
      <c r="AG157" s="86"/>
      <c r="AH157" s="86"/>
      <c r="AI157" s="86"/>
      <c r="AJ157" s="87"/>
      <c r="AK157" s="85"/>
      <c r="AL157" s="86"/>
      <c r="AM157" s="86"/>
      <c r="AN157" s="86"/>
      <c r="AO157" s="86"/>
      <c r="AP157" s="86"/>
      <c r="AQ157" s="87"/>
      <c r="AR157" s="85"/>
      <c r="AS157" s="86"/>
      <c r="AT157" s="86"/>
      <c r="AU157" s="86"/>
      <c r="AV157" s="86"/>
      <c r="AW157" s="86"/>
      <c r="AX157" s="87"/>
      <c r="AY157" s="85"/>
      <c r="AZ157" s="86"/>
      <c r="BA157" s="88"/>
      <c r="BB157" s="1373"/>
      <c r="BC157" s="1374"/>
      <c r="BD157" s="1375"/>
      <c r="BE157" s="1376"/>
      <c r="BF157" s="1385"/>
      <c r="BG157" s="1386"/>
      <c r="BH157" s="1386"/>
      <c r="BI157" s="1386"/>
      <c r="BJ157" s="1387"/>
    </row>
    <row r="158" spans="2:62" ht="20.25" customHeight="1" x14ac:dyDescent="0.4">
      <c r="B158" s="1463"/>
      <c r="C158" s="1453"/>
      <c r="D158" s="1454"/>
      <c r="E158" s="158"/>
      <c r="F158" s="159">
        <f>C157</f>
        <v>0</v>
      </c>
      <c r="G158" s="158"/>
      <c r="H158" s="159">
        <f>I157</f>
        <v>0</v>
      </c>
      <c r="I158" s="1455"/>
      <c r="J158" s="1456"/>
      <c r="K158" s="1457"/>
      <c r="L158" s="1458"/>
      <c r="M158" s="1458"/>
      <c r="N158" s="1454"/>
      <c r="O158" s="1420"/>
      <c r="P158" s="1421"/>
      <c r="Q158" s="1421"/>
      <c r="R158" s="1421"/>
      <c r="S158" s="1422"/>
      <c r="T158" s="148" t="s">
        <v>210</v>
      </c>
      <c r="U158" s="99"/>
      <c r="V158" s="149"/>
      <c r="W158" s="135" t="str">
        <f>IF(W157="","",VLOOKUP(W157,シフト記号表!$C$6:$L$47,10,FALSE))</f>
        <v/>
      </c>
      <c r="X158" s="136" t="str">
        <f>IF(X157="","",VLOOKUP(X157,シフト記号表!$C$6:$L$47,10,FALSE))</f>
        <v/>
      </c>
      <c r="Y158" s="136" t="str">
        <f>IF(Y157="","",VLOOKUP(Y157,シフト記号表!$C$6:$L$47,10,FALSE))</f>
        <v/>
      </c>
      <c r="Z158" s="136" t="str">
        <f>IF(Z157="","",VLOOKUP(Z157,シフト記号表!$C$6:$L$47,10,FALSE))</f>
        <v/>
      </c>
      <c r="AA158" s="136" t="str">
        <f>IF(AA157="","",VLOOKUP(AA157,シフト記号表!$C$6:$L$47,10,FALSE))</f>
        <v/>
      </c>
      <c r="AB158" s="136" t="str">
        <f>IF(AB157="","",VLOOKUP(AB157,シフト記号表!$C$6:$L$47,10,FALSE))</f>
        <v/>
      </c>
      <c r="AC158" s="137" t="str">
        <f>IF(AC157="","",VLOOKUP(AC157,シフト記号表!$C$6:$L$47,10,FALSE))</f>
        <v/>
      </c>
      <c r="AD158" s="135" t="str">
        <f>IF(AD157="","",VLOOKUP(AD157,シフト記号表!$C$6:$L$47,10,FALSE))</f>
        <v/>
      </c>
      <c r="AE158" s="136" t="str">
        <f>IF(AE157="","",VLOOKUP(AE157,シフト記号表!$C$6:$L$47,10,FALSE))</f>
        <v/>
      </c>
      <c r="AF158" s="136" t="str">
        <f>IF(AF157="","",VLOOKUP(AF157,シフト記号表!$C$6:$L$47,10,FALSE))</f>
        <v/>
      </c>
      <c r="AG158" s="136" t="str">
        <f>IF(AG157="","",VLOOKUP(AG157,シフト記号表!$C$6:$L$47,10,FALSE))</f>
        <v/>
      </c>
      <c r="AH158" s="136" t="str">
        <f>IF(AH157="","",VLOOKUP(AH157,シフト記号表!$C$6:$L$47,10,FALSE))</f>
        <v/>
      </c>
      <c r="AI158" s="136" t="str">
        <f>IF(AI157="","",VLOOKUP(AI157,シフト記号表!$C$6:$L$47,10,FALSE))</f>
        <v/>
      </c>
      <c r="AJ158" s="137" t="str">
        <f>IF(AJ157="","",VLOOKUP(AJ157,シフト記号表!$C$6:$L$47,10,FALSE))</f>
        <v/>
      </c>
      <c r="AK158" s="135" t="str">
        <f>IF(AK157="","",VLOOKUP(AK157,シフト記号表!$C$6:$L$47,10,FALSE))</f>
        <v/>
      </c>
      <c r="AL158" s="136" t="str">
        <f>IF(AL157="","",VLOOKUP(AL157,シフト記号表!$C$6:$L$47,10,FALSE))</f>
        <v/>
      </c>
      <c r="AM158" s="136" t="str">
        <f>IF(AM157="","",VLOOKUP(AM157,シフト記号表!$C$6:$L$47,10,FALSE))</f>
        <v/>
      </c>
      <c r="AN158" s="136" t="str">
        <f>IF(AN157="","",VLOOKUP(AN157,シフト記号表!$C$6:$L$47,10,FALSE))</f>
        <v/>
      </c>
      <c r="AO158" s="136" t="str">
        <f>IF(AO157="","",VLOOKUP(AO157,シフト記号表!$C$6:$L$47,10,FALSE))</f>
        <v/>
      </c>
      <c r="AP158" s="136" t="str">
        <f>IF(AP157="","",VLOOKUP(AP157,シフト記号表!$C$6:$L$47,10,FALSE))</f>
        <v/>
      </c>
      <c r="AQ158" s="137" t="str">
        <f>IF(AQ157="","",VLOOKUP(AQ157,シフト記号表!$C$6:$L$47,10,FALSE))</f>
        <v/>
      </c>
      <c r="AR158" s="135" t="str">
        <f>IF(AR157="","",VLOOKUP(AR157,シフト記号表!$C$6:$L$47,10,FALSE))</f>
        <v/>
      </c>
      <c r="AS158" s="136" t="str">
        <f>IF(AS157="","",VLOOKUP(AS157,シフト記号表!$C$6:$L$47,10,FALSE))</f>
        <v/>
      </c>
      <c r="AT158" s="136" t="str">
        <f>IF(AT157="","",VLOOKUP(AT157,シフト記号表!$C$6:$L$47,10,FALSE))</f>
        <v/>
      </c>
      <c r="AU158" s="136" t="str">
        <f>IF(AU157="","",VLOOKUP(AU157,シフト記号表!$C$6:$L$47,10,FALSE))</f>
        <v/>
      </c>
      <c r="AV158" s="136" t="str">
        <f>IF(AV157="","",VLOOKUP(AV157,シフト記号表!$C$6:$L$47,10,FALSE))</f>
        <v/>
      </c>
      <c r="AW158" s="136" t="str">
        <f>IF(AW157="","",VLOOKUP(AW157,シフト記号表!$C$6:$L$47,10,FALSE))</f>
        <v/>
      </c>
      <c r="AX158" s="137" t="str">
        <f>IF(AX157="","",VLOOKUP(AX157,シフト記号表!$C$6:$L$47,10,FALSE))</f>
        <v/>
      </c>
      <c r="AY158" s="135" t="str">
        <f>IF(AY157="","",VLOOKUP(AY157,シフト記号表!$C$6:$L$47,10,FALSE))</f>
        <v/>
      </c>
      <c r="AZ158" s="136" t="str">
        <f>IF(AZ157="","",VLOOKUP(AZ157,シフト記号表!$C$6:$L$47,10,FALSE))</f>
        <v/>
      </c>
      <c r="BA158" s="136" t="str">
        <f>IF(BA157="","",VLOOKUP(BA157,シフト記号表!$C$6:$L$47,10,FALSE))</f>
        <v/>
      </c>
      <c r="BB158" s="1450">
        <f>IF($BE$3="４週",SUM(W158:AX158),IF($BE$3="暦月",SUM(W158:BA158),""))</f>
        <v>0</v>
      </c>
      <c r="BC158" s="1451"/>
      <c r="BD158" s="1452">
        <f>IF($BE$3="４週",BB158/4,IF($BE$3="暦月",(BB158/($BE$8/7)),""))</f>
        <v>0</v>
      </c>
      <c r="BE158" s="1451"/>
      <c r="BF158" s="1447"/>
      <c r="BG158" s="1448"/>
      <c r="BH158" s="1448"/>
      <c r="BI158" s="1448"/>
      <c r="BJ158" s="1449"/>
    </row>
    <row r="159" spans="2:62" ht="20.25" customHeight="1" x14ac:dyDescent="0.4">
      <c r="B159" s="1462">
        <f>B157+1</f>
        <v>72</v>
      </c>
      <c r="C159" s="1318"/>
      <c r="D159" s="1319"/>
      <c r="E159" s="130"/>
      <c r="F159" s="131"/>
      <c r="G159" s="130"/>
      <c r="H159" s="131"/>
      <c r="I159" s="1377"/>
      <c r="J159" s="1378"/>
      <c r="K159" s="1381"/>
      <c r="L159" s="1382"/>
      <c r="M159" s="1382"/>
      <c r="N159" s="1319"/>
      <c r="O159" s="1420"/>
      <c r="P159" s="1421"/>
      <c r="Q159" s="1421"/>
      <c r="R159" s="1421"/>
      <c r="S159" s="1422"/>
      <c r="T159" s="147" t="s">
        <v>18</v>
      </c>
      <c r="V159" s="98"/>
      <c r="W159" s="85"/>
      <c r="X159" s="86"/>
      <c r="Y159" s="86"/>
      <c r="Z159" s="86"/>
      <c r="AA159" s="86"/>
      <c r="AB159" s="86"/>
      <c r="AC159" s="87"/>
      <c r="AD159" s="85"/>
      <c r="AE159" s="86"/>
      <c r="AF159" s="86"/>
      <c r="AG159" s="86"/>
      <c r="AH159" s="86"/>
      <c r="AI159" s="86"/>
      <c r="AJ159" s="87"/>
      <c r="AK159" s="85"/>
      <c r="AL159" s="86"/>
      <c r="AM159" s="86"/>
      <c r="AN159" s="86"/>
      <c r="AO159" s="86"/>
      <c r="AP159" s="86"/>
      <c r="AQ159" s="87"/>
      <c r="AR159" s="85"/>
      <c r="AS159" s="86"/>
      <c r="AT159" s="86"/>
      <c r="AU159" s="86"/>
      <c r="AV159" s="86"/>
      <c r="AW159" s="86"/>
      <c r="AX159" s="87"/>
      <c r="AY159" s="85"/>
      <c r="AZ159" s="86"/>
      <c r="BA159" s="88"/>
      <c r="BB159" s="1373"/>
      <c r="BC159" s="1374"/>
      <c r="BD159" s="1375"/>
      <c r="BE159" s="1376"/>
      <c r="BF159" s="1385"/>
      <c r="BG159" s="1386"/>
      <c r="BH159" s="1386"/>
      <c r="BI159" s="1386"/>
      <c r="BJ159" s="1387"/>
    </row>
    <row r="160" spans="2:62" ht="20.25" customHeight="1" x14ac:dyDescent="0.4">
      <c r="B160" s="1463"/>
      <c r="C160" s="1453"/>
      <c r="D160" s="1454"/>
      <c r="E160" s="158"/>
      <c r="F160" s="159">
        <f>C159</f>
        <v>0</v>
      </c>
      <c r="G160" s="158"/>
      <c r="H160" s="159">
        <f>I159</f>
        <v>0</v>
      </c>
      <c r="I160" s="1455"/>
      <c r="J160" s="1456"/>
      <c r="K160" s="1457"/>
      <c r="L160" s="1458"/>
      <c r="M160" s="1458"/>
      <c r="N160" s="1454"/>
      <c r="O160" s="1420"/>
      <c r="P160" s="1421"/>
      <c r="Q160" s="1421"/>
      <c r="R160" s="1421"/>
      <c r="S160" s="1422"/>
      <c r="T160" s="148" t="s">
        <v>210</v>
      </c>
      <c r="U160" s="99"/>
      <c r="V160" s="149"/>
      <c r="W160" s="135" t="str">
        <f>IF(W159="","",VLOOKUP(W159,シフト記号表!$C$6:$L$47,10,FALSE))</f>
        <v/>
      </c>
      <c r="X160" s="136" t="str">
        <f>IF(X159="","",VLOOKUP(X159,シフト記号表!$C$6:$L$47,10,FALSE))</f>
        <v/>
      </c>
      <c r="Y160" s="136" t="str">
        <f>IF(Y159="","",VLOOKUP(Y159,シフト記号表!$C$6:$L$47,10,FALSE))</f>
        <v/>
      </c>
      <c r="Z160" s="136" t="str">
        <f>IF(Z159="","",VLOOKUP(Z159,シフト記号表!$C$6:$L$47,10,FALSE))</f>
        <v/>
      </c>
      <c r="AA160" s="136" t="str">
        <f>IF(AA159="","",VLOOKUP(AA159,シフト記号表!$C$6:$L$47,10,FALSE))</f>
        <v/>
      </c>
      <c r="AB160" s="136" t="str">
        <f>IF(AB159="","",VLOOKUP(AB159,シフト記号表!$C$6:$L$47,10,FALSE))</f>
        <v/>
      </c>
      <c r="AC160" s="137" t="str">
        <f>IF(AC159="","",VLOOKUP(AC159,シフト記号表!$C$6:$L$47,10,FALSE))</f>
        <v/>
      </c>
      <c r="AD160" s="135" t="str">
        <f>IF(AD159="","",VLOOKUP(AD159,シフト記号表!$C$6:$L$47,10,FALSE))</f>
        <v/>
      </c>
      <c r="AE160" s="136" t="str">
        <f>IF(AE159="","",VLOOKUP(AE159,シフト記号表!$C$6:$L$47,10,FALSE))</f>
        <v/>
      </c>
      <c r="AF160" s="136" t="str">
        <f>IF(AF159="","",VLOOKUP(AF159,シフト記号表!$C$6:$L$47,10,FALSE))</f>
        <v/>
      </c>
      <c r="AG160" s="136" t="str">
        <f>IF(AG159="","",VLOOKUP(AG159,シフト記号表!$C$6:$L$47,10,FALSE))</f>
        <v/>
      </c>
      <c r="AH160" s="136" t="str">
        <f>IF(AH159="","",VLOOKUP(AH159,シフト記号表!$C$6:$L$47,10,FALSE))</f>
        <v/>
      </c>
      <c r="AI160" s="136" t="str">
        <f>IF(AI159="","",VLOOKUP(AI159,シフト記号表!$C$6:$L$47,10,FALSE))</f>
        <v/>
      </c>
      <c r="AJ160" s="137" t="str">
        <f>IF(AJ159="","",VLOOKUP(AJ159,シフト記号表!$C$6:$L$47,10,FALSE))</f>
        <v/>
      </c>
      <c r="AK160" s="135" t="str">
        <f>IF(AK159="","",VLOOKUP(AK159,シフト記号表!$C$6:$L$47,10,FALSE))</f>
        <v/>
      </c>
      <c r="AL160" s="136" t="str">
        <f>IF(AL159="","",VLOOKUP(AL159,シフト記号表!$C$6:$L$47,10,FALSE))</f>
        <v/>
      </c>
      <c r="AM160" s="136" t="str">
        <f>IF(AM159="","",VLOOKUP(AM159,シフト記号表!$C$6:$L$47,10,FALSE))</f>
        <v/>
      </c>
      <c r="AN160" s="136" t="str">
        <f>IF(AN159="","",VLOOKUP(AN159,シフト記号表!$C$6:$L$47,10,FALSE))</f>
        <v/>
      </c>
      <c r="AO160" s="136" t="str">
        <f>IF(AO159="","",VLOOKUP(AO159,シフト記号表!$C$6:$L$47,10,FALSE))</f>
        <v/>
      </c>
      <c r="AP160" s="136" t="str">
        <f>IF(AP159="","",VLOOKUP(AP159,シフト記号表!$C$6:$L$47,10,FALSE))</f>
        <v/>
      </c>
      <c r="AQ160" s="137" t="str">
        <f>IF(AQ159="","",VLOOKUP(AQ159,シフト記号表!$C$6:$L$47,10,FALSE))</f>
        <v/>
      </c>
      <c r="AR160" s="135" t="str">
        <f>IF(AR159="","",VLOOKUP(AR159,シフト記号表!$C$6:$L$47,10,FALSE))</f>
        <v/>
      </c>
      <c r="AS160" s="136" t="str">
        <f>IF(AS159="","",VLOOKUP(AS159,シフト記号表!$C$6:$L$47,10,FALSE))</f>
        <v/>
      </c>
      <c r="AT160" s="136" t="str">
        <f>IF(AT159="","",VLOOKUP(AT159,シフト記号表!$C$6:$L$47,10,FALSE))</f>
        <v/>
      </c>
      <c r="AU160" s="136" t="str">
        <f>IF(AU159="","",VLOOKUP(AU159,シフト記号表!$C$6:$L$47,10,FALSE))</f>
        <v/>
      </c>
      <c r="AV160" s="136" t="str">
        <f>IF(AV159="","",VLOOKUP(AV159,シフト記号表!$C$6:$L$47,10,FALSE))</f>
        <v/>
      </c>
      <c r="AW160" s="136" t="str">
        <f>IF(AW159="","",VLOOKUP(AW159,シフト記号表!$C$6:$L$47,10,FALSE))</f>
        <v/>
      </c>
      <c r="AX160" s="137" t="str">
        <f>IF(AX159="","",VLOOKUP(AX159,シフト記号表!$C$6:$L$47,10,FALSE))</f>
        <v/>
      </c>
      <c r="AY160" s="135" t="str">
        <f>IF(AY159="","",VLOOKUP(AY159,シフト記号表!$C$6:$L$47,10,FALSE))</f>
        <v/>
      </c>
      <c r="AZ160" s="136" t="str">
        <f>IF(AZ159="","",VLOOKUP(AZ159,シフト記号表!$C$6:$L$47,10,FALSE))</f>
        <v/>
      </c>
      <c r="BA160" s="136" t="str">
        <f>IF(BA159="","",VLOOKUP(BA159,シフト記号表!$C$6:$L$47,10,FALSE))</f>
        <v/>
      </c>
      <c r="BB160" s="1450">
        <f>IF($BE$3="４週",SUM(W160:AX160),IF($BE$3="暦月",SUM(W160:BA160),""))</f>
        <v>0</v>
      </c>
      <c r="BC160" s="1451"/>
      <c r="BD160" s="1452">
        <f>IF($BE$3="４週",BB160/4,IF($BE$3="暦月",(BB160/($BE$8/7)),""))</f>
        <v>0</v>
      </c>
      <c r="BE160" s="1451"/>
      <c r="BF160" s="1447"/>
      <c r="BG160" s="1448"/>
      <c r="BH160" s="1448"/>
      <c r="BI160" s="1448"/>
      <c r="BJ160" s="1449"/>
    </row>
    <row r="161" spans="2:62" ht="20.25" customHeight="1" x14ac:dyDescent="0.4">
      <c r="B161" s="1462">
        <f>B159+1</f>
        <v>73</v>
      </c>
      <c r="C161" s="1318"/>
      <c r="D161" s="1319"/>
      <c r="E161" s="130"/>
      <c r="F161" s="131"/>
      <c r="G161" s="130"/>
      <c r="H161" s="131"/>
      <c r="I161" s="1377"/>
      <c r="J161" s="1378"/>
      <c r="K161" s="1381"/>
      <c r="L161" s="1382"/>
      <c r="M161" s="1382"/>
      <c r="N161" s="1319"/>
      <c r="O161" s="1420"/>
      <c r="P161" s="1421"/>
      <c r="Q161" s="1421"/>
      <c r="R161" s="1421"/>
      <c r="S161" s="1422"/>
      <c r="T161" s="147" t="s">
        <v>18</v>
      </c>
      <c r="V161" s="98"/>
      <c r="W161" s="85"/>
      <c r="X161" s="86"/>
      <c r="Y161" s="86"/>
      <c r="Z161" s="86"/>
      <c r="AA161" s="86"/>
      <c r="AB161" s="86"/>
      <c r="AC161" s="87"/>
      <c r="AD161" s="85"/>
      <c r="AE161" s="86"/>
      <c r="AF161" s="86"/>
      <c r="AG161" s="86"/>
      <c r="AH161" s="86"/>
      <c r="AI161" s="86"/>
      <c r="AJ161" s="87"/>
      <c r="AK161" s="85"/>
      <c r="AL161" s="86"/>
      <c r="AM161" s="86"/>
      <c r="AN161" s="86"/>
      <c r="AO161" s="86"/>
      <c r="AP161" s="86"/>
      <c r="AQ161" s="87"/>
      <c r="AR161" s="85"/>
      <c r="AS161" s="86"/>
      <c r="AT161" s="86"/>
      <c r="AU161" s="86"/>
      <c r="AV161" s="86"/>
      <c r="AW161" s="86"/>
      <c r="AX161" s="87"/>
      <c r="AY161" s="85"/>
      <c r="AZ161" s="86"/>
      <c r="BA161" s="88"/>
      <c r="BB161" s="1373"/>
      <c r="BC161" s="1374"/>
      <c r="BD161" s="1375"/>
      <c r="BE161" s="1376"/>
      <c r="BF161" s="1385"/>
      <c r="BG161" s="1386"/>
      <c r="BH161" s="1386"/>
      <c r="BI161" s="1386"/>
      <c r="BJ161" s="1387"/>
    </row>
    <row r="162" spans="2:62" ht="20.25" customHeight="1" x14ac:dyDescent="0.4">
      <c r="B162" s="1463"/>
      <c r="C162" s="1453"/>
      <c r="D162" s="1454"/>
      <c r="E162" s="158"/>
      <c r="F162" s="159">
        <f>C161</f>
        <v>0</v>
      </c>
      <c r="G162" s="158"/>
      <c r="H162" s="159">
        <f>I161</f>
        <v>0</v>
      </c>
      <c r="I162" s="1455"/>
      <c r="J162" s="1456"/>
      <c r="K162" s="1457"/>
      <c r="L162" s="1458"/>
      <c r="M162" s="1458"/>
      <c r="N162" s="1454"/>
      <c r="O162" s="1420"/>
      <c r="P162" s="1421"/>
      <c r="Q162" s="1421"/>
      <c r="R162" s="1421"/>
      <c r="S162" s="1422"/>
      <c r="T162" s="148" t="s">
        <v>210</v>
      </c>
      <c r="U162" s="99"/>
      <c r="V162" s="149"/>
      <c r="W162" s="135" t="str">
        <f>IF(W161="","",VLOOKUP(W161,シフト記号表!$C$6:$L$47,10,FALSE))</f>
        <v/>
      </c>
      <c r="X162" s="136" t="str">
        <f>IF(X161="","",VLOOKUP(X161,シフト記号表!$C$6:$L$47,10,FALSE))</f>
        <v/>
      </c>
      <c r="Y162" s="136" t="str">
        <f>IF(Y161="","",VLOOKUP(Y161,シフト記号表!$C$6:$L$47,10,FALSE))</f>
        <v/>
      </c>
      <c r="Z162" s="136" t="str">
        <f>IF(Z161="","",VLOOKUP(Z161,シフト記号表!$C$6:$L$47,10,FALSE))</f>
        <v/>
      </c>
      <c r="AA162" s="136" t="str">
        <f>IF(AA161="","",VLOOKUP(AA161,シフト記号表!$C$6:$L$47,10,FALSE))</f>
        <v/>
      </c>
      <c r="AB162" s="136" t="str">
        <f>IF(AB161="","",VLOOKUP(AB161,シフト記号表!$C$6:$L$47,10,FALSE))</f>
        <v/>
      </c>
      <c r="AC162" s="137" t="str">
        <f>IF(AC161="","",VLOOKUP(AC161,シフト記号表!$C$6:$L$47,10,FALSE))</f>
        <v/>
      </c>
      <c r="AD162" s="135" t="str">
        <f>IF(AD161="","",VLOOKUP(AD161,シフト記号表!$C$6:$L$47,10,FALSE))</f>
        <v/>
      </c>
      <c r="AE162" s="136" t="str">
        <f>IF(AE161="","",VLOOKUP(AE161,シフト記号表!$C$6:$L$47,10,FALSE))</f>
        <v/>
      </c>
      <c r="AF162" s="136" t="str">
        <f>IF(AF161="","",VLOOKUP(AF161,シフト記号表!$C$6:$L$47,10,FALSE))</f>
        <v/>
      </c>
      <c r="AG162" s="136" t="str">
        <f>IF(AG161="","",VLOOKUP(AG161,シフト記号表!$C$6:$L$47,10,FALSE))</f>
        <v/>
      </c>
      <c r="AH162" s="136" t="str">
        <f>IF(AH161="","",VLOOKUP(AH161,シフト記号表!$C$6:$L$47,10,FALSE))</f>
        <v/>
      </c>
      <c r="AI162" s="136" t="str">
        <f>IF(AI161="","",VLOOKUP(AI161,シフト記号表!$C$6:$L$47,10,FALSE))</f>
        <v/>
      </c>
      <c r="AJ162" s="137" t="str">
        <f>IF(AJ161="","",VLOOKUP(AJ161,シフト記号表!$C$6:$L$47,10,FALSE))</f>
        <v/>
      </c>
      <c r="AK162" s="135" t="str">
        <f>IF(AK161="","",VLOOKUP(AK161,シフト記号表!$C$6:$L$47,10,FALSE))</f>
        <v/>
      </c>
      <c r="AL162" s="136" t="str">
        <f>IF(AL161="","",VLOOKUP(AL161,シフト記号表!$C$6:$L$47,10,FALSE))</f>
        <v/>
      </c>
      <c r="AM162" s="136" t="str">
        <f>IF(AM161="","",VLOOKUP(AM161,シフト記号表!$C$6:$L$47,10,FALSE))</f>
        <v/>
      </c>
      <c r="AN162" s="136" t="str">
        <f>IF(AN161="","",VLOOKUP(AN161,シフト記号表!$C$6:$L$47,10,FALSE))</f>
        <v/>
      </c>
      <c r="AO162" s="136" t="str">
        <f>IF(AO161="","",VLOOKUP(AO161,シフト記号表!$C$6:$L$47,10,FALSE))</f>
        <v/>
      </c>
      <c r="AP162" s="136" t="str">
        <f>IF(AP161="","",VLOOKUP(AP161,シフト記号表!$C$6:$L$47,10,FALSE))</f>
        <v/>
      </c>
      <c r="AQ162" s="137" t="str">
        <f>IF(AQ161="","",VLOOKUP(AQ161,シフト記号表!$C$6:$L$47,10,FALSE))</f>
        <v/>
      </c>
      <c r="AR162" s="135" t="str">
        <f>IF(AR161="","",VLOOKUP(AR161,シフト記号表!$C$6:$L$47,10,FALSE))</f>
        <v/>
      </c>
      <c r="AS162" s="136" t="str">
        <f>IF(AS161="","",VLOOKUP(AS161,シフト記号表!$C$6:$L$47,10,FALSE))</f>
        <v/>
      </c>
      <c r="AT162" s="136" t="str">
        <f>IF(AT161="","",VLOOKUP(AT161,シフト記号表!$C$6:$L$47,10,FALSE))</f>
        <v/>
      </c>
      <c r="AU162" s="136" t="str">
        <f>IF(AU161="","",VLOOKUP(AU161,シフト記号表!$C$6:$L$47,10,FALSE))</f>
        <v/>
      </c>
      <c r="AV162" s="136" t="str">
        <f>IF(AV161="","",VLOOKUP(AV161,シフト記号表!$C$6:$L$47,10,FALSE))</f>
        <v/>
      </c>
      <c r="AW162" s="136" t="str">
        <f>IF(AW161="","",VLOOKUP(AW161,シフト記号表!$C$6:$L$47,10,FALSE))</f>
        <v/>
      </c>
      <c r="AX162" s="137" t="str">
        <f>IF(AX161="","",VLOOKUP(AX161,シフト記号表!$C$6:$L$47,10,FALSE))</f>
        <v/>
      </c>
      <c r="AY162" s="135" t="str">
        <f>IF(AY161="","",VLOOKUP(AY161,シフト記号表!$C$6:$L$47,10,FALSE))</f>
        <v/>
      </c>
      <c r="AZ162" s="136" t="str">
        <f>IF(AZ161="","",VLOOKUP(AZ161,シフト記号表!$C$6:$L$47,10,FALSE))</f>
        <v/>
      </c>
      <c r="BA162" s="136" t="str">
        <f>IF(BA161="","",VLOOKUP(BA161,シフト記号表!$C$6:$L$47,10,FALSE))</f>
        <v/>
      </c>
      <c r="BB162" s="1450">
        <f>IF($BE$3="４週",SUM(W162:AX162),IF($BE$3="暦月",SUM(W162:BA162),""))</f>
        <v>0</v>
      </c>
      <c r="BC162" s="1451"/>
      <c r="BD162" s="1452">
        <f>IF($BE$3="４週",BB162/4,IF($BE$3="暦月",(BB162/($BE$8/7)),""))</f>
        <v>0</v>
      </c>
      <c r="BE162" s="1451"/>
      <c r="BF162" s="1447"/>
      <c r="BG162" s="1448"/>
      <c r="BH162" s="1448"/>
      <c r="BI162" s="1448"/>
      <c r="BJ162" s="1449"/>
    </row>
    <row r="163" spans="2:62" ht="20.25" customHeight="1" x14ac:dyDescent="0.4">
      <c r="B163" s="1462">
        <f>B161+1</f>
        <v>74</v>
      </c>
      <c r="C163" s="1318"/>
      <c r="D163" s="1319"/>
      <c r="E163" s="130"/>
      <c r="F163" s="131"/>
      <c r="G163" s="130"/>
      <c r="H163" s="131"/>
      <c r="I163" s="1377"/>
      <c r="J163" s="1378"/>
      <c r="K163" s="1381"/>
      <c r="L163" s="1382"/>
      <c r="M163" s="1382"/>
      <c r="N163" s="1319"/>
      <c r="O163" s="1420"/>
      <c r="P163" s="1421"/>
      <c r="Q163" s="1421"/>
      <c r="R163" s="1421"/>
      <c r="S163" s="1422"/>
      <c r="T163" s="147" t="s">
        <v>18</v>
      </c>
      <c r="V163" s="98"/>
      <c r="W163" s="85"/>
      <c r="X163" s="86"/>
      <c r="Y163" s="86"/>
      <c r="Z163" s="86"/>
      <c r="AA163" s="86"/>
      <c r="AB163" s="86"/>
      <c r="AC163" s="87"/>
      <c r="AD163" s="85"/>
      <c r="AE163" s="86"/>
      <c r="AF163" s="86"/>
      <c r="AG163" s="86"/>
      <c r="AH163" s="86"/>
      <c r="AI163" s="86"/>
      <c r="AJ163" s="87"/>
      <c r="AK163" s="85"/>
      <c r="AL163" s="86"/>
      <c r="AM163" s="86"/>
      <c r="AN163" s="86"/>
      <c r="AO163" s="86"/>
      <c r="AP163" s="86"/>
      <c r="AQ163" s="87"/>
      <c r="AR163" s="85"/>
      <c r="AS163" s="86"/>
      <c r="AT163" s="86"/>
      <c r="AU163" s="86"/>
      <c r="AV163" s="86"/>
      <c r="AW163" s="86"/>
      <c r="AX163" s="87"/>
      <c r="AY163" s="85"/>
      <c r="AZ163" s="86"/>
      <c r="BA163" s="88"/>
      <c r="BB163" s="1373"/>
      <c r="BC163" s="1374"/>
      <c r="BD163" s="1375"/>
      <c r="BE163" s="1376"/>
      <c r="BF163" s="1385"/>
      <c r="BG163" s="1386"/>
      <c r="BH163" s="1386"/>
      <c r="BI163" s="1386"/>
      <c r="BJ163" s="1387"/>
    </row>
    <row r="164" spans="2:62" ht="20.25" customHeight="1" x14ac:dyDescent="0.4">
      <c r="B164" s="1463"/>
      <c r="C164" s="1453"/>
      <c r="D164" s="1454"/>
      <c r="E164" s="158"/>
      <c r="F164" s="159">
        <f>C163</f>
        <v>0</v>
      </c>
      <c r="G164" s="158"/>
      <c r="H164" s="159">
        <f>I163</f>
        <v>0</v>
      </c>
      <c r="I164" s="1455"/>
      <c r="J164" s="1456"/>
      <c r="K164" s="1457"/>
      <c r="L164" s="1458"/>
      <c r="M164" s="1458"/>
      <c r="N164" s="1454"/>
      <c r="O164" s="1420"/>
      <c r="P164" s="1421"/>
      <c r="Q164" s="1421"/>
      <c r="R164" s="1421"/>
      <c r="S164" s="1422"/>
      <c r="T164" s="148" t="s">
        <v>210</v>
      </c>
      <c r="U164" s="99"/>
      <c r="V164" s="149"/>
      <c r="W164" s="135" t="str">
        <f>IF(W163="","",VLOOKUP(W163,シフト記号表!$C$6:$L$47,10,FALSE))</f>
        <v/>
      </c>
      <c r="X164" s="136" t="str">
        <f>IF(X163="","",VLOOKUP(X163,シフト記号表!$C$6:$L$47,10,FALSE))</f>
        <v/>
      </c>
      <c r="Y164" s="136" t="str">
        <f>IF(Y163="","",VLOOKUP(Y163,シフト記号表!$C$6:$L$47,10,FALSE))</f>
        <v/>
      </c>
      <c r="Z164" s="136" t="str">
        <f>IF(Z163="","",VLOOKUP(Z163,シフト記号表!$C$6:$L$47,10,FALSE))</f>
        <v/>
      </c>
      <c r="AA164" s="136" t="str">
        <f>IF(AA163="","",VLOOKUP(AA163,シフト記号表!$C$6:$L$47,10,FALSE))</f>
        <v/>
      </c>
      <c r="AB164" s="136" t="str">
        <f>IF(AB163="","",VLOOKUP(AB163,シフト記号表!$C$6:$L$47,10,FALSE))</f>
        <v/>
      </c>
      <c r="AC164" s="137" t="str">
        <f>IF(AC163="","",VLOOKUP(AC163,シフト記号表!$C$6:$L$47,10,FALSE))</f>
        <v/>
      </c>
      <c r="AD164" s="135" t="str">
        <f>IF(AD163="","",VLOOKUP(AD163,シフト記号表!$C$6:$L$47,10,FALSE))</f>
        <v/>
      </c>
      <c r="AE164" s="136" t="str">
        <f>IF(AE163="","",VLOOKUP(AE163,シフト記号表!$C$6:$L$47,10,FALSE))</f>
        <v/>
      </c>
      <c r="AF164" s="136" t="str">
        <f>IF(AF163="","",VLOOKUP(AF163,シフト記号表!$C$6:$L$47,10,FALSE))</f>
        <v/>
      </c>
      <c r="AG164" s="136" t="str">
        <f>IF(AG163="","",VLOOKUP(AG163,シフト記号表!$C$6:$L$47,10,FALSE))</f>
        <v/>
      </c>
      <c r="AH164" s="136" t="str">
        <f>IF(AH163="","",VLOOKUP(AH163,シフト記号表!$C$6:$L$47,10,FALSE))</f>
        <v/>
      </c>
      <c r="AI164" s="136" t="str">
        <f>IF(AI163="","",VLOOKUP(AI163,シフト記号表!$C$6:$L$47,10,FALSE))</f>
        <v/>
      </c>
      <c r="AJ164" s="137" t="str">
        <f>IF(AJ163="","",VLOOKUP(AJ163,シフト記号表!$C$6:$L$47,10,FALSE))</f>
        <v/>
      </c>
      <c r="AK164" s="135" t="str">
        <f>IF(AK163="","",VLOOKUP(AK163,シフト記号表!$C$6:$L$47,10,FALSE))</f>
        <v/>
      </c>
      <c r="AL164" s="136" t="str">
        <f>IF(AL163="","",VLOOKUP(AL163,シフト記号表!$C$6:$L$47,10,FALSE))</f>
        <v/>
      </c>
      <c r="AM164" s="136" t="str">
        <f>IF(AM163="","",VLOOKUP(AM163,シフト記号表!$C$6:$L$47,10,FALSE))</f>
        <v/>
      </c>
      <c r="AN164" s="136" t="str">
        <f>IF(AN163="","",VLOOKUP(AN163,シフト記号表!$C$6:$L$47,10,FALSE))</f>
        <v/>
      </c>
      <c r="AO164" s="136" t="str">
        <f>IF(AO163="","",VLOOKUP(AO163,シフト記号表!$C$6:$L$47,10,FALSE))</f>
        <v/>
      </c>
      <c r="AP164" s="136" t="str">
        <f>IF(AP163="","",VLOOKUP(AP163,シフト記号表!$C$6:$L$47,10,FALSE))</f>
        <v/>
      </c>
      <c r="AQ164" s="137" t="str">
        <f>IF(AQ163="","",VLOOKUP(AQ163,シフト記号表!$C$6:$L$47,10,FALSE))</f>
        <v/>
      </c>
      <c r="AR164" s="135" t="str">
        <f>IF(AR163="","",VLOOKUP(AR163,シフト記号表!$C$6:$L$47,10,FALSE))</f>
        <v/>
      </c>
      <c r="AS164" s="136" t="str">
        <f>IF(AS163="","",VLOOKUP(AS163,シフト記号表!$C$6:$L$47,10,FALSE))</f>
        <v/>
      </c>
      <c r="AT164" s="136" t="str">
        <f>IF(AT163="","",VLOOKUP(AT163,シフト記号表!$C$6:$L$47,10,FALSE))</f>
        <v/>
      </c>
      <c r="AU164" s="136" t="str">
        <f>IF(AU163="","",VLOOKUP(AU163,シフト記号表!$C$6:$L$47,10,FALSE))</f>
        <v/>
      </c>
      <c r="AV164" s="136" t="str">
        <f>IF(AV163="","",VLOOKUP(AV163,シフト記号表!$C$6:$L$47,10,FALSE))</f>
        <v/>
      </c>
      <c r="AW164" s="136" t="str">
        <f>IF(AW163="","",VLOOKUP(AW163,シフト記号表!$C$6:$L$47,10,FALSE))</f>
        <v/>
      </c>
      <c r="AX164" s="137" t="str">
        <f>IF(AX163="","",VLOOKUP(AX163,シフト記号表!$C$6:$L$47,10,FALSE))</f>
        <v/>
      </c>
      <c r="AY164" s="135" t="str">
        <f>IF(AY163="","",VLOOKUP(AY163,シフト記号表!$C$6:$L$47,10,FALSE))</f>
        <v/>
      </c>
      <c r="AZ164" s="136" t="str">
        <f>IF(AZ163="","",VLOOKUP(AZ163,シフト記号表!$C$6:$L$47,10,FALSE))</f>
        <v/>
      </c>
      <c r="BA164" s="136" t="str">
        <f>IF(BA163="","",VLOOKUP(BA163,シフト記号表!$C$6:$L$47,10,FALSE))</f>
        <v/>
      </c>
      <c r="BB164" s="1450">
        <f>IF($BE$3="４週",SUM(W164:AX164),IF($BE$3="暦月",SUM(W164:BA164),""))</f>
        <v>0</v>
      </c>
      <c r="BC164" s="1451"/>
      <c r="BD164" s="1452">
        <f>IF($BE$3="４週",BB164/4,IF($BE$3="暦月",(BB164/($BE$8/7)),""))</f>
        <v>0</v>
      </c>
      <c r="BE164" s="1451"/>
      <c r="BF164" s="1447"/>
      <c r="BG164" s="1448"/>
      <c r="BH164" s="1448"/>
      <c r="BI164" s="1448"/>
      <c r="BJ164" s="1449"/>
    </row>
    <row r="165" spans="2:62" ht="20.25" customHeight="1" x14ac:dyDescent="0.4">
      <c r="B165" s="1462">
        <f>B163+1</f>
        <v>75</v>
      </c>
      <c r="C165" s="1318"/>
      <c r="D165" s="1319"/>
      <c r="E165" s="130"/>
      <c r="F165" s="131"/>
      <c r="G165" s="130"/>
      <c r="H165" s="131"/>
      <c r="I165" s="1377"/>
      <c r="J165" s="1378"/>
      <c r="K165" s="1381"/>
      <c r="L165" s="1382"/>
      <c r="M165" s="1382"/>
      <c r="N165" s="1319"/>
      <c r="O165" s="1420"/>
      <c r="P165" s="1421"/>
      <c r="Q165" s="1421"/>
      <c r="R165" s="1421"/>
      <c r="S165" s="1422"/>
      <c r="T165" s="147" t="s">
        <v>18</v>
      </c>
      <c r="V165" s="98"/>
      <c r="W165" s="85"/>
      <c r="X165" s="86"/>
      <c r="Y165" s="86"/>
      <c r="Z165" s="86"/>
      <c r="AA165" s="86"/>
      <c r="AB165" s="86"/>
      <c r="AC165" s="87"/>
      <c r="AD165" s="85"/>
      <c r="AE165" s="86"/>
      <c r="AF165" s="86"/>
      <c r="AG165" s="86"/>
      <c r="AH165" s="86"/>
      <c r="AI165" s="86"/>
      <c r="AJ165" s="87"/>
      <c r="AK165" s="85"/>
      <c r="AL165" s="86"/>
      <c r="AM165" s="86"/>
      <c r="AN165" s="86"/>
      <c r="AO165" s="86"/>
      <c r="AP165" s="86"/>
      <c r="AQ165" s="87"/>
      <c r="AR165" s="85"/>
      <c r="AS165" s="86"/>
      <c r="AT165" s="86"/>
      <c r="AU165" s="86"/>
      <c r="AV165" s="86"/>
      <c r="AW165" s="86"/>
      <c r="AX165" s="87"/>
      <c r="AY165" s="85"/>
      <c r="AZ165" s="86"/>
      <c r="BA165" s="88"/>
      <c r="BB165" s="1373"/>
      <c r="BC165" s="1374"/>
      <c r="BD165" s="1375"/>
      <c r="BE165" s="1376"/>
      <c r="BF165" s="1385"/>
      <c r="BG165" s="1386"/>
      <c r="BH165" s="1386"/>
      <c r="BI165" s="1386"/>
      <c r="BJ165" s="1387"/>
    </row>
    <row r="166" spans="2:62" ht="20.25" customHeight="1" x14ac:dyDescent="0.4">
      <c r="B166" s="1463"/>
      <c r="C166" s="1453"/>
      <c r="D166" s="1454"/>
      <c r="E166" s="158"/>
      <c r="F166" s="159">
        <f>C165</f>
        <v>0</v>
      </c>
      <c r="G166" s="158"/>
      <c r="H166" s="159">
        <f>I165</f>
        <v>0</v>
      </c>
      <c r="I166" s="1455"/>
      <c r="J166" s="1456"/>
      <c r="K166" s="1457"/>
      <c r="L166" s="1458"/>
      <c r="M166" s="1458"/>
      <c r="N166" s="1454"/>
      <c r="O166" s="1420"/>
      <c r="P166" s="1421"/>
      <c r="Q166" s="1421"/>
      <c r="R166" s="1421"/>
      <c r="S166" s="1422"/>
      <c r="T166" s="148" t="s">
        <v>210</v>
      </c>
      <c r="U166" s="99"/>
      <c r="V166" s="149"/>
      <c r="W166" s="135" t="str">
        <f>IF(W165="","",VLOOKUP(W165,シフト記号表!$C$6:$L$47,10,FALSE))</f>
        <v/>
      </c>
      <c r="X166" s="136" t="str">
        <f>IF(X165="","",VLOOKUP(X165,シフト記号表!$C$6:$L$47,10,FALSE))</f>
        <v/>
      </c>
      <c r="Y166" s="136" t="str">
        <f>IF(Y165="","",VLOOKUP(Y165,シフト記号表!$C$6:$L$47,10,FALSE))</f>
        <v/>
      </c>
      <c r="Z166" s="136" t="str">
        <f>IF(Z165="","",VLOOKUP(Z165,シフト記号表!$C$6:$L$47,10,FALSE))</f>
        <v/>
      </c>
      <c r="AA166" s="136" t="str">
        <f>IF(AA165="","",VLOOKUP(AA165,シフト記号表!$C$6:$L$47,10,FALSE))</f>
        <v/>
      </c>
      <c r="AB166" s="136" t="str">
        <f>IF(AB165="","",VLOOKUP(AB165,シフト記号表!$C$6:$L$47,10,FALSE))</f>
        <v/>
      </c>
      <c r="AC166" s="137" t="str">
        <f>IF(AC165="","",VLOOKUP(AC165,シフト記号表!$C$6:$L$47,10,FALSE))</f>
        <v/>
      </c>
      <c r="AD166" s="135" t="str">
        <f>IF(AD165="","",VLOOKUP(AD165,シフト記号表!$C$6:$L$47,10,FALSE))</f>
        <v/>
      </c>
      <c r="AE166" s="136" t="str">
        <f>IF(AE165="","",VLOOKUP(AE165,シフト記号表!$C$6:$L$47,10,FALSE))</f>
        <v/>
      </c>
      <c r="AF166" s="136" t="str">
        <f>IF(AF165="","",VLOOKUP(AF165,シフト記号表!$C$6:$L$47,10,FALSE))</f>
        <v/>
      </c>
      <c r="AG166" s="136" t="str">
        <f>IF(AG165="","",VLOOKUP(AG165,シフト記号表!$C$6:$L$47,10,FALSE))</f>
        <v/>
      </c>
      <c r="AH166" s="136" t="str">
        <f>IF(AH165="","",VLOOKUP(AH165,シフト記号表!$C$6:$L$47,10,FALSE))</f>
        <v/>
      </c>
      <c r="AI166" s="136" t="str">
        <f>IF(AI165="","",VLOOKUP(AI165,シフト記号表!$C$6:$L$47,10,FALSE))</f>
        <v/>
      </c>
      <c r="AJ166" s="137" t="str">
        <f>IF(AJ165="","",VLOOKUP(AJ165,シフト記号表!$C$6:$L$47,10,FALSE))</f>
        <v/>
      </c>
      <c r="AK166" s="135" t="str">
        <f>IF(AK165="","",VLOOKUP(AK165,シフト記号表!$C$6:$L$47,10,FALSE))</f>
        <v/>
      </c>
      <c r="AL166" s="136" t="str">
        <f>IF(AL165="","",VLOOKUP(AL165,シフト記号表!$C$6:$L$47,10,FALSE))</f>
        <v/>
      </c>
      <c r="AM166" s="136" t="str">
        <f>IF(AM165="","",VLOOKUP(AM165,シフト記号表!$C$6:$L$47,10,FALSE))</f>
        <v/>
      </c>
      <c r="AN166" s="136" t="str">
        <f>IF(AN165="","",VLOOKUP(AN165,シフト記号表!$C$6:$L$47,10,FALSE))</f>
        <v/>
      </c>
      <c r="AO166" s="136" t="str">
        <f>IF(AO165="","",VLOOKUP(AO165,シフト記号表!$C$6:$L$47,10,FALSE))</f>
        <v/>
      </c>
      <c r="AP166" s="136" t="str">
        <f>IF(AP165="","",VLOOKUP(AP165,シフト記号表!$C$6:$L$47,10,FALSE))</f>
        <v/>
      </c>
      <c r="AQ166" s="137" t="str">
        <f>IF(AQ165="","",VLOOKUP(AQ165,シフト記号表!$C$6:$L$47,10,FALSE))</f>
        <v/>
      </c>
      <c r="AR166" s="135" t="str">
        <f>IF(AR165="","",VLOOKUP(AR165,シフト記号表!$C$6:$L$47,10,FALSE))</f>
        <v/>
      </c>
      <c r="AS166" s="136" t="str">
        <f>IF(AS165="","",VLOOKUP(AS165,シフト記号表!$C$6:$L$47,10,FALSE))</f>
        <v/>
      </c>
      <c r="AT166" s="136" t="str">
        <f>IF(AT165="","",VLOOKUP(AT165,シフト記号表!$C$6:$L$47,10,FALSE))</f>
        <v/>
      </c>
      <c r="AU166" s="136" t="str">
        <f>IF(AU165="","",VLOOKUP(AU165,シフト記号表!$C$6:$L$47,10,FALSE))</f>
        <v/>
      </c>
      <c r="AV166" s="136" t="str">
        <f>IF(AV165="","",VLOOKUP(AV165,シフト記号表!$C$6:$L$47,10,FALSE))</f>
        <v/>
      </c>
      <c r="AW166" s="136" t="str">
        <f>IF(AW165="","",VLOOKUP(AW165,シフト記号表!$C$6:$L$47,10,FALSE))</f>
        <v/>
      </c>
      <c r="AX166" s="137" t="str">
        <f>IF(AX165="","",VLOOKUP(AX165,シフト記号表!$C$6:$L$47,10,FALSE))</f>
        <v/>
      </c>
      <c r="AY166" s="135" t="str">
        <f>IF(AY165="","",VLOOKUP(AY165,シフト記号表!$C$6:$L$47,10,FALSE))</f>
        <v/>
      </c>
      <c r="AZ166" s="136" t="str">
        <f>IF(AZ165="","",VLOOKUP(AZ165,シフト記号表!$C$6:$L$47,10,FALSE))</f>
        <v/>
      </c>
      <c r="BA166" s="136" t="str">
        <f>IF(BA165="","",VLOOKUP(BA165,シフト記号表!$C$6:$L$47,10,FALSE))</f>
        <v/>
      </c>
      <c r="BB166" s="1450">
        <f>IF($BE$3="４週",SUM(W166:AX166),IF($BE$3="暦月",SUM(W166:BA166),""))</f>
        <v>0</v>
      </c>
      <c r="BC166" s="1451"/>
      <c r="BD166" s="1452">
        <f>IF($BE$3="４週",BB166/4,IF($BE$3="暦月",(BB166/($BE$8/7)),""))</f>
        <v>0</v>
      </c>
      <c r="BE166" s="1451"/>
      <c r="BF166" s="1447"/>
      <c r="BG166" s="1448"/>
      <c r="BH166" s="1448"/>
      <c r="BI166" s="1448"/>
      <c r="BJ166" s="1449"/>
    </row>
    <row r="167" spans="2:62" ht="20.25" customHeight="1" x14ac:dyDescent="0.4">
      <c r="B167" s="1462">
        <f>B165+1</f>
        <v>76</v>
      </c>
      <c r="C167" s="1318"/>
      <c r="D167" s="1319"/>
      <c r="E167" s="130"/>
      <c r="F167" s="131"/>
      <c r="G167" s="130"/>
      <c r="H167" s="131"/>
      <c r="I167" s="1377"/>
      <c r="J167" s="1378"/>
      <c r="K167" s="1381"/>
      <c r="L167" s="1382"/>
      <c r="M167" s="1382"/>
      <c r="N167" s="1319"/>
      <c r="O167" s="1420"/>
      <c r="P167" s="1421"/>
      <c r="Q167" s="1421"/>
      <c r="R167" s="1421"/>
      <c r="S167" s="1422"/>
      <c r="T167" s="147" t="s">
        <v>18</v>
      </c>
      <c r="V167" s="98"/>
      <c r="W167" s="85"/>
      <c r="X167" s="86"/>
      <c r="Y167" s="86"/>
      <c r="Z167" s="86"/>
      <c r="AA167" s="86"/>
      <c r="AB167" s="86"/>
      <c r="AC167" s="87"/>
      <c r="AD167" s="85"/>
      <c r="AE167" s="86"/>
      <c r="AF167" s="86"/>
      <c r="AG167" s="86"/>
      <c r="AH167" s="86"/>
      <c r="AI167" s="86"/>
      <c r="AJ167" s="87"/>
      <c r="AK167" s="85"/>
      <c r="AL167" s="86"/>
      <c r="AM167" s="86"/>
      <c r="AN167" s="86"/>
      <c r="AO167" s="86"/>
      <c r="AP167" s="86"/>
      <c r="AQ167" s="87"/>
      <c r="AR167" s="85"/>
      <c r="AS167" s="86"/>
      <c r="AT167" s="86"/>
      <c r="AU167" s="86"/>
      <c r="AV167" s="86"/>
      <c r="AW167" s="86"/>
      <c r="AX167" s="87"/>
      <c r="AY167" s="85"/>
      <c r="AZ167" s="86"/>
      <c r="BA167" s="88"/>
      <c r="BB167" s="1373"/>
      <c r="BC167" s="1374"/>
      <c r="BD167" s="1375"/>
      <c r="BE167" s="1376"/>
      <c r="BF167" s="1385"/>
      <c r="BG167" s="1386"/>
      <c r="BH167" s="1386"/>
      <c r="BI167" s="1386"/>
      <c r="BJ167" s="1387"/>
    </row>
    <row r="168" spans="2:62" ht="20.25" customHeight="1" x14ac:dyDescent="0.4">
      <c r="B168" s="1463"/>
      <c r="C168" s="1453"/>
      <c r="D168" s="1454"/>
      <c r="E168" s="158"/>
      <c r="F168" s="159">
        <f>C167</f>
        <v>0</v>
      </c>
      <c r="G168" s="158"/>
      <c r="H168" s="159">
        <f>I167</f>
        <v>0</v>
      </c>
      <c r="I168" s="1455"/>
      <c r="J168" s="1456"/>
      <c r="K168" s="1457"/>
      <c r="L168" s="1458"/>
      <c r="M168" s="1458"/>
      <c r="N168" s="1454"/>
      <c r="O168" s="1420"/>
      <c r="P168" s="1421"/>
      <c r="Q168" s="1421"/>
      <c r="R168" s="1421"/>
      <c r="S168" s="1422"/>
      <c r="T168" s="148" t="s">
        <v>210</v>
      </c>
      <c r="U168" s="99"/>
      <c r="V168" s="149"/>
      <c r="W168" s="135" t="str">
        <f>IF(W167="","",VLOOKUP(W167,シフト記号表!$C$6:$L$47,10,FALSE))</f>
        <v/>
      </c>
      <c r="X168" s="136" t="str">
        <f>IF(X167="","",VLOOKUP(X167,シフト記号表!$C$6:$L$47,10,FALSE))</f>
        <v/>
      </c>
      <c r="Y168" s="136" t="str">
        <f>IF(Y167="","",VLOOKUP(Y167,シフト記号表!$C$6:$L$47,10,FALSE))</f>
        <v/>
      </c>
      <c r="Z168" s="136" t="str">
        <f>IF(Z167="","",VLOOKUP(Z167,シフト記号表!$C$6:$L$47,10,FALSE))</f>
        <v/>
      </c>
      <c r="AA168" s="136" t="str">
        <f>IF(AA167="","",VLOOKUP(AA167,シフト記号表!$C$6:$L$47,10,FALSE))</f>
        <v/>
      </c>
      <c r="AB168" s="136" t="str">
        <f>IF(AB167="","",VLOOKUP(AB167,シフト記号表!$C$6:$L$47,10,FALSE))</f>
        <v/>
      </c>
      <c r="AC168" s="137" t="str">
        <f>IF(AC167="","",VLOOKUP(AC167,シフト記号表!$C$6:$L$47,10,FALSE))</f>
        <v/>
      </c>
      <c r="AD168" s="135" t="str">
        <f>IF(AD167="","",VLOOKUP(AD167,シフト記号表!$C$6:$L$47,10,FALSE))</f>
        <v/>
      </c>
      <c r="AE168" s="136" t="str">
        <f>IF(AE167="","",VLOOKUP(AE167,シフト記号表!$C$6:$L$47,10,FALSE))</f>
        <v/>
      </c>
      <c r="AF168" s="136" t="str">
        <f>IF(AF167="","",VLOOKUP(AF167,シフト記号表!$C$6:$L$47,10,FALSE))</f>
        <v/>
      </c>
      <c r="AG168" s="136" t="str">
        <f>IF(AG167="","",VLOOKUP(AG167,シフト記号表!$C$6:$L$47,10,FALSE))</f>
        <v/>
      </c>
      <c r="AH168" s="136" t="str">
        <f>IF(AH167="","",VLOOKUP(AH167,シフト記号表!$C$6:$L$47,10,FALSE))</f>
        <v/>
      </c>
      <c r="AI168" s="136" t="str">
        <f>IF(AI167="","",VLOOKUP(AI167,シフト記号表!$C$6:$L$47,10,FALSE))</f>
        <v/>
      </c>
      <c r="AJ168" s="137" t="str">
        <f>IF(AJ167="","",VLOOKUP(AJ167,シフト記号表!$C$6:$L$47,10,FALSE))</f>
        <v/>
      </c>
      <c r="AK168" s="135" t="str">
        <f>IF(AK167="","",VLOOKUP(AK167,シフト記号表!$C$6:$L$47,10,FALSE))</f>
        <v/>
      </c>
      <c r="AL168" s="136" t="str">
        <f>IF(AL167="","",VLOOKUP(AL167,シフト記号表!$C$6:$L$47,10,FALSE))</f>
        <v/>
      </c>
      <c r="AM168" s="136" t="str">
        <f>IF(AM167="","",VLOOKUP(AM167,シフト記号表!$C$6:$L$47,10,FALSE))</f>
        <v/>
      </c>
      <c r="AN168" s="136" t="str">
        <f>IF(AN167="","",VLOOKUP(AN167,シフト記号表!$C$6:$L$47,10,FALSE))</f>
        <v/>
      </c>
      <c r="AO168" s="136" t="str">
        <f>IF(AO167="","",VLOOKUP(AO167,シフト記号表!$C$6:$L$47,10,FALSE))</f>
        <v/>
      </c>
      <c r="AP168" s="136" t="str">
        <f>IF(AP167="","",VLOOKUP(AP167,シフト記号表!$C$6:$L$47,10,FALSE))</f>
        <v/>
      </c>
      <c r="AQ168" s="137" t="str">
        <f>IF(AQ167="","",VLOOKUP(AQ167,シフト記号表!$C$6:$L$47,10,FALSE))</f>
        <v/>
      </c>
      <c r="AR168" s="135" t="str">
        <f>IF(AR167="","",VLOOKUP(AR167,シフト記号表!$C$6:$L$47,10,FALSE))</f>
        <v/>
      </c>
      <c r="AS168" s="136" t="str">
        <f>IF(AS167="","",VLOOKUP(AS167,シフト記号表!$C$6:$L$47,10,FALSE))</f>
        <v/>
      </c>
      <c r="AT168" s="136" t="str">
        <f>IF(AT167="","",VLOOKUP(AT167,シフト記号表!$C$6:$L$47,10,FALSE))</f>
        <v/>
      </c>
      <c r="AU168" s="136" t="str">
        <f>IF(AU167="","",VLOOKUP(AU167,シフト記号表!$C$6:$L$47,10,FALSE))</f>
        <v/>
      </c>
      <c r="AV168" s="136" t="str">
        <f>IF(AV167="","",VLOOKUP(AV167,シフト記号表!$C$6:$L$47,10,FALSE))</f>
        <v/>
      </c>
      <c r="AW168" s="136" t="str">
        <f>IF(AW167="","",VLOOKUP(AW167,シフト記号表!$C$6:$L$47,10,FALSE))</f>
        <v/>
      </c>
      <c r="AX168" s="137" t="str">
        <f>IF(AX167="","",VLOOKUP(AX167,シフト記号表!$C$6:$L$47,10,FALSE))</f>
        <v/>
      </c>
      <c r="AY168" s="135" t="str">
        <f>IF(AY167="","",VLOOKUP(AY167,シフト記号表!$C$6:$L$47,10,FALSE))</f>
        <v/>
      </c>
      <c r="AZ168" s="136" t="str">
        <f>IF(AZ167="","",VLOOKUP(AZ167,シフト記号表!$C$6:$L$47,10,FALSE))</f>
        <v/>
      </c>
      <c r="BA168" s="136" t="str">
        <f>IF(BA167="","",VLOOKUP(BA167,シフト記号表!$C$6:$L$47,10,FALSE))</f>
        <v/>
      </c>
      <c r="BB168" s="1450">
        <f>IF($BE$3="４週",SUM(W168:AX168),IF($BE$3="暦月",SUM(W168:BA168),""))</f>
        <v>0</v>
      </c>
      <c r="BC168" s="1451"/>
      <c r="BD168" s="1452">
        <f>IF($BE$3="４週",BB168/4,IF($BE$3="暦月",(BB168/($BE$8/7)),""))</f>
        <v>0</v>
      </c>
      <c r="BE168" s="1451"/>
      <c r="BF168" s="1447"/>
      <c r="BG168" s="1448"/>
      <c r="BH168" s="1448"/>
      <c r="BI168" s="1448"/>
      <c r="BJ168" s="1449"/>
    </row>
    <row r="169" spans="2:62" ht="20.25" customHeight="1" x14ac:dyDescent="0.4">
      <c r="B169" s="1462">
        <f>B167+1</f>
        <v>77</v>
      </c>
      <c r="C169" s="1318"/>
      <c r="D169" s="1319"/>
      <c r="E169" s="130"/>
      <c r="F169" s="131"/>
      <c r="G169" s="130"/>
      <c r="H169" s="131"/>
      <c r="I169" s="1377"/>
      <c r="J169" s="1378"/>
      <c r="K169" s="1381"/>
      <c r="L169" s="1382"/>
      <c r="M169" s="1382"/>
      <c r="N169" s="1319"/>
      <c r="O169" s="1420"/>
      <c r="P169" s="1421"/>
      <c r="Q169" s="1421"/>
      <c r="R169" s="1421"/>
      <c r="S169" s="1422"/>
      <c r="T169" s="147" t="s">
        <v>18</v>
      </c>
      <c r="V169" s="98"/>
      <c r="W169" s="85"/>
      <c r="X169" s="86"/>
      <c r="Y169" s="86"/>
      <c r="Z169" s="86"/>
      <c r="AA169" s="86"/>
      <c r="AB169" s="86"/>
      <c r="AC169" s="87"/>
      <c r="AD169" s="85"/>
      <c r="AE169" s="86"/>
      <c r="AF169" s="86"/>
      <c r="AG169" s="86"/>
      <c r="AH169" s="86"/>
      <c r="AI169" s="86"/>
      <c r="AJ169" s="87"/>
      <c r="AK169" s="85"/>
      <c r="AL169" s="86"/>
      <c r="AM169" s="86"/>
      <c r="AN169" s="86"/>
      <c r="AO169" s="86"/>
      <c r="AP169" s="86"/>
      <c r="AQ169" s="87"/>
      <c r="AR169" s="85"/>
      <c r="AS169" s="86"/>
      <c r="AT169" s="86"/>
      <c r="AU169" s="86"/>
      <c r="AV169" s="86"/>
      <c r="AW169" s="86"/>
      <c r="AX169" s="87"/>
      <c r="AY169" s="85"/>
      <c r="AZ169" s="86"/>
      <c r="BA169" s="88"/>
      <c r="BB169" s="1373"/>
      <c r="BC169" s="1374"/>
      <c r="BD169" s="1375"/>
      <c r="BE169" s="1376"/>
      <c r="BF169" s="1385"/>
      <c r="BG169" s="1386"/>
      <c r="BH169" s="1386"/>
      <c r="BI169" s="1386"/>
      <c r="BJ169" s="1387"/>
    </row>
    <row r="170" spans="2:62" ht="20.25" customHeight="1" x14ac:dyDescent="0.4">
      <c r="B170" s="1463"/>
      <c r="C170" s="1453"/>
      <c r="D170" s="1454"/>
      <c r="E170" s="158"/>
      <c r="F170" s="159">
        <f>C169</f>
        <v>0</v>
      </c>
      <c r="G170" s="158"/>
      <c r="H170" s="159">
        <f>I169</f>
        <v>0</v>
      </c>
      <c r="I170" s="1455"/>
      <c r="J170" s="1456"/>
      <c r="K170" s="1457"/>
      <c r="L170" s="1458"/>
      <c r="M170" s="1458"/>
      <c r="N170" s="1454"/>
      <c r="O170" s="1420"/>
      <c r="P170" s="1421"/>
      <c r="Q170" s="1421"/>
      <c r="R170" s="1421"/>
      <c r="S170" s="1422"/>
      <c r="T170" s="148" t="s">
        <v>210</v>
      </c>
      <c r="U170" s="99"/>
      <c r="V170" s="149"/>
      <c r="W170" s="135" t="str">
        <f>IF(W169="","",VLOOKUP(W169,シフト記号表!$C$6:$L$47,10,FALSE))</f>
        <v/>
      </c>
      <c r="X170" s="136" t="str">
        <f>IF(X169="","",VLOOKUP(X169,シフト記号表!$C$6:$L$47,10,FALSE))</f>
        <v/>
      </c>
      <c r="Y170" s="136" t="str">
        <f>IF(Y169="","",VLOOKUP(Y169,シフト記号表!$C$6:$L$47,10,FALSE))</f>
        <v/>
      </c>
      <c r="Z170" s="136" t="str">
        <f>IF(Z169="","",VLOOKUP(Z169,シフト記号表!$C$6:$L$47,10,FALSE))</f>
        <v/>
      </c>
      <c r="AA170" s="136" t="str">
        <f>IF(AA169="","",VLOOKUP(AA169,シフト記号表!$C$6:$L$47,10,FALSE))</f>
        <v/>
      </c>
      <c r="AB170" s="136" t="str">
        <f>IF(AB169="","",VLOOKUP(AB169,シフト記号表!$C$6:$L$47,10,FALSE))</f>
        <v/>
      </c>
      <c r="AC170" s="137" t="str">
        <f>IF(AC169="","",VLOOKUP(AC169,シフト記号表!$C$6:$L$47,10,FALSE))</f>
        <v/>
      </c>
      <c r="AD170" s="135" t="str">
        <f>IF(AD169="","",VLOOKUP(AD169,シフト記号表!$C$6:$L$47,10,FALSE))</f>
        <v/>
      </c>
      <c r="AE170" s="136" t="str">
        <f>IF(AE169="","",VLOOKUP(AE169,シフト記号表!$C$6:$L$47,10,FALSE))</f>
        <v/>
      </c>
      <c r="AF170" s="136" t="str">
        <f>IF(AF169="","",VLOOKUP(AF169,シフト記号表!$C$6:$L$47,10,FALSE))</f>
        <v/>
      </c>
      <c r="AG170" s="136" t="str">
        <f>IF(AG169="","",VLOOKUP(AG169,シフト記号表!$C$6:$L$47,10,FALSE))</f>
        <v/>
      </c>
      <c r="AH170" s="136" t="str">
        <f>IF(AH169="","",VLOOKUP(AH169,シフト記号表!$C$6:$L$47,10,FALSE))</f>
        <v/>
      </c>
      <c r="AI170" s="136" t="str">
        <f>IF(AI169="","",VLOOKUP(AI169,シフト記号表!$C$6:$L$47,10,FALSE))</f>
        <v/>
      </c>
      <c r="AJ170" s="137" t="str">
        <f>IF(AJ169="","",VLOOKUP(AJ169,シフト記号表!$C$6:$L$47,10,FALSE))</f>
        <v/>
      </c>
      <c r="AK170" s="135" t="str">
        <f>IF(AK169="","",VLOOKUP(AK169,シフト記号表!$C$6:$L$47,10,FALSE))</f>
        <v/>
      </c>
      <c r="AL170" s="136" t="str">
        <f>IF(AL169="","",VLOOKUP(AL169,シフト記号表!$C$6:$L$47,10,FALSE))</f>
        <v/>
      </c>
      <c r="AM170" s="136" t="str">
        <f>IF(AM169="","",VLOOKUP(AM169,シフト記号表!$C$6:$L$47,10,FALSE))</f>
        <v/>
      </c>
      <c r="AN170" s="136" t="str">
        <f>IF(AN169="","",VLOOKUP(AN169,シフト記号表!$C$6:$L$47,10,FALSE))</f>
        <v/>
      </c>
      <c r="AO170" s="136" t="str">
        <f>IF(AO169="","",VLOOKUP(AO169,シフト記号表!$C$6:$L$47,10,FALSE))</f>
        <v/>
      </c>
      <c r="AP170" s="136" t="str">
        <f>IF(AP169="","",VLOOKUP(AP169,シフト記号表!$C$6:$L$47,10,FALSE))</f>
        <v/>
      </c>
      <c r="AQ170" s="137" t="str">
        <f>IF(AQ169="","",VLOOKUP(AQ169,シフト記号表!$C$6:$L$47,10,FALSE))</f>
        <v/>
      </c>
      <c r="AR170" s="135" t="str">
        <f>IF(AR169="","",VLOOKUP(AR169,シフト記号表!$C$6:$L$47,10,FALSE))</f>
        <v/>
      </c>
      <c r="AS170" s="136" t="str">
        <f>IF(AS169="","",VLOOKUP(AS169,シフト記号表!$C$6:$L$47,10,FALSE))</f>
        <v/>
      </c>
      <c r="AT170" s="136" t="str">
        <f>IF(AT169="","",VLOOKUP(AT169,シフト記号表!$C$6:$L$47,10,FALSE))</f>
        <v/>
      </c>
      <c r="AU170" s="136" t="str">
        <f>IF(AU169="","",VLOOKUP(AU169,シフト記号表!$C$6:$L$47,10,FALSE))</f>
        <v/>
      </c>
      <c r="AV170" s="136" t="str">
        <f>IF(AV169="","",VLOOKUP(AV169,シフト記号表!$C$6:$L$47,10,FALSE))</f>
        <v/>
      </c>
      <c r="AW170" s="136" t="str">
        <f>IF(AW169="","",VLOOKUP(AW169,シフト記号表!$C$6:$L$47,10,FALSE))</f>
        <v/>
      </c>
      <c r="AX170" s="137" t="str">
        <f>IF(AX169="","",VLOOKUP(AX169,シフト記号表!$C$6:$L$47,10,FALSE))</f>
        <v/>
      </c>
      <c r="AY170" s="135" t="str">
        <f>IF(AY169="","",VLOOKUP(AY169,シフト記号表!$C$6:$L$47,10,FALSE))</f>
        <v/>
      </c>
      <c r="AZ170" s="136" t="str">
        <f>IF(AZ169="","",VLOOKUP(AZ169,シフト記号表!$C$6:$L$47,10,FALSE))</f>
        <v/>
      </c>
      <c r="BA170" s="136" t="str">
        <f>IF(BA169="","",VLOOKUP(BA169,シフト記号表!$C$6:$L$47,10,FALSE))</f>
        <v/>
      </c>
      <c r="BB170" s="1450">
        <f>IF($BE$3="４週",SUM(W170:AX170),IF($BE$3="暦月",SUM(W170:BA170),""))</f>
        <v>0</v>
      </c>
      <c r="BC170" s="1451"/>
      <c r="BD170" s="1452">
        <f>IF($BE$3="４週",BB170/4,IF($BE$3="暦月",(BB170/($BE$8/7)),""))</f>
        <v>0</v>
      </c>
      <c r="BE170" s="1451"/>
      <c r="BF170" s="1447"/>
      <c r="BG170" s="1448"/>
      <c r="BH170" s="1448"/>
      <c r="BI170" s="1448"/>
      <c r="BJ170" s="1449"/>
    </row>
    <row r="171" spans="2:62" ht="20.25" customHeight="1" x14ac:dyDescent="0.4">
      <c r="B171" s="1462">
        <f>B169+1</f>
        <v>78</v>
      </c>
      <c r="C171" s="1318"/>
      <c r="D171" s="1319"/>
      <c r="E171" s="130"/>
      <c r="F171" s="131"/>
      <c r="G171" s="130"/>
      <c r="H171" s="131"/>
      <c r="I171" s="1377"/>
      <c r="J171" s="1378"/>
      <c r="K171" s="1381"/>
      <c r="L171" s="1382"/>
      <c r="M171" s="1382"/>
      <c r="N171" s="1319"/>
      <c r="O171" s="1420"/>
      <c r="P171" s="1421"/>
      <c r="Q171" s="1421"/>
      <c r="R171" s="1421"/>
      <c r="S171" s="1422"/>
      <c r="T171" s="147" t="s">
        <v>18</v>
      </c>
      <c r="V171" s="98"/>
      <c r="W171" s="85"/>
      <c r="X171" s="86"/>
      <c r="Y171" s="86"/>
      <c r="Z171" s="86"/>
      <c r="AA171" s="86"/>
      <c r="AB171" s="86"/>
      <c r="AC171" s="87"/>
      <c r="AD171" s="85"/>
      <c r="AE171" s="86"/>
      <c r="AF171" s="86"/>
      <c r="AG171" s="86"/>
      <c r="AH171" s="86"/>
      <c r="AI171" s="86"/>
      <c r="AJ171" s="87"/>
      <c r="AK171" s="85"/>
      <c r="AL171" s="86"/>
      <c r="AM171" s="86"/>
      <c r="AN171" s="86"/>
      <c r="AO171" s="86"/>
      <c r="AP171" s="86"/>
      <c r="AQ171" s="87"/>
      <c r="AR171" s="85"/>
      <c r="AS171" s="86"/>
      <c r="AT171" s="86"/>
      <c r="AU171" s="86"/>
      <c r="AV171" s="86"/>
      <c r="AW171" s="86"/>
      <c r="AX171" s="87"/>
      <c r="AY171" s="85"/>
      <c r="AZ171" s="86"/>
      <c r="BA171" s="88"/>
      <c r="BB171" s="1373"/>
      <c r="BC171" s="1374"/>
      <c r="BD171" s="1375"/>
      <c r="BE171" s="1376"/>
      <c r="BF171" s="1385"/>
      <c r="BG171" s="1386"/>
      <c r="BH171" s="1386"/>
      <c r="BI171" s="1386"/>
      <c r="BJ171" s="1387"/>
    </row>
    <row r="172" spans="2:62" ht="20.25" customHeight="1" x14ac:dyDescent="0.4">
      <c r="B172" s="1463"/>
      <c r="C172" s="1453"/>
      <c r="D172" s="1454"/>
      <c r="E172" s="158"/>
      <c r="F172" s="159">
        <f>C171</f>
        <v>0</v>
      </c>
      <c r="G172" s="158"/>
      <c r="H172" s="159">
        <f>I171</f>
        <v>0</v>
      </c>
      <c r="I172" s="1455"/>
      <c r="J172" s="1456"/>
      <c r="K172" s="1457"/>
      <c r="L172" s="1458"/>
      <c r="M172" s="1458"/>
      <c r="N172" s="1454"/>
      <c r="O172" s="1420"/>
      <c r="P172" s="1421"/>
      <c r="Q172" s="1421"/>
      <c r="R172" s="1421"/>
      <c r="S172" s="1422"/>
      <c r="T172" s="148" t="s">
        <v>210</v>
      </c>
      <c r="U172" s="99"/>
      <c r="V172" s="149"/>
      <c r="W172" s="135" t="str">
        <f>IF(W171="","",VLOOKUP(W171,シフト記号表!$C$6:$L$47,10,FALSE))</f>
        <v/>
      </c>
      <c r="X172" s="136" t="str">
        <f>IF(X171="","",VLOOKUP(X171,シフト記号表!$C$6:$L$47,10,FALSE))</f>
        <v/>
      </c>
      <c r="Y172" s="136" t="str">
        <f>IF(Y171="","",VLOOKUP(Y171,シフト記号表!$C$6:$L$47,10,FALSE))</f>
        <v/>
      </c>
      <c r="Z172" s="136" t="str">
        <f>IF(Z171="","",VLOOKUP(Z171,シフト記号表!$C$6:$L$47,10,FALSE))</f>
        <v/>
      </c>
      <c r="AA172" s="136" t="str">
        <f>IF(AA171="","",VLOOKUP(AA171,シフト記号表!$C$6:$L$47,10,FALSE))</f>
        <v/>
      </c>
      <c r="AB172" s="136" t="str">
        <f>IF(AB171="","",VLOOKUP(AB171,シフト記号表!$C$6:$L$47,10,FALSE))</f>
        <v/>
      </c>
      <c r="AC172" s="137" t="str">
        <f>IF(AC171="","",VLOOKUP(AC171,シフト記号表!$C$6:$L$47,10,FALSE))</f>
        <v/>
      </c>
      <c r="AD172" s="135" t="str">
        <f>IF(AD171="","",VLOOKUP(AD171,シフト記号表!$C$6:$L$47,10,FALSE))</f>
        <v/>
      </c>
      <c r="AE172" s="136" t="str">
        <f>IF(AE171="","",VLOOKUP(AE171,シフト記号表!$C$6:$L$47,10,FALSE))</f>
        <v/>
      </c>
      <c r="AF172" s="136" t="str">
        <f>IF(AF171="","",VLOOKUP(AF171,シフト記号表!$C$6:$L$47,10,FALSE))</f>
        <v/>
      </c>
      <c r="AG172" s="136" t="str">
        <f>IF(AG171="","",VLOOKUP(AG171,シフト記号表!$C$6:$L$47,10,FALSE))</f>
        <v/>
      </c>
      <c r="AH172" s="136" t="str">
        <f>IF(AH171="","",VLOOKUP(AH171,シフト記号表!$C$6:$L$47,10,FALSE))</f>
        <v/>
      </c>
      <c r="AI172" s="136" t="str">
        <f>IF(AI171="","",VLOOKUP(AI171,シフト記号表!$C$6:$L$47,10,FALSE))</f>
        <v/>
      </c>
      <c r="AJ172" s="137" t="str">
        <f>IF(AJ171="","",VLOOKUP(AJ171,シフト記号表!$C$6:$L$47,10,FALSE))</f>
        <v/>
      </c>
      <c r="AK172" s="135" t="str">
        <f>IF(AK171="","",VLOOKUP(AK171,シフト記号表!$C$6:$L$47,10,FALSE))</f>
        <v/>
      </c>
      <c r="AL172" s="136" t="str">
        <f>IF(AL171="","",VLOOKUP(AL171,シフト記号表!$C$6:$L$47,10,FALSE))</f>
        <v/>
      </c>
      <c r="AM172" s="136" t="str">
        <f>IF(AM171="","",VLOOKUP(AM171,シフト記号表!$C$6:$L$47,10,FALSE))</f>
        <v/>
      </c>
      <c r="AN172" s="136" t="str">
        <f>IF(AN171="","",VLOOKUP(AN171,シフト記号表!$C$6:$L$47,10,FALSE))</f>
        <v/>
      </c>
      <c r="AO172" s="136" t="str">
        <f>IF(AO171="","",VLOOKUP(AO171,シフト記号表!$C$6:$L$47,10,FALSE))</f>
        <v/>
      </c>
      <c r="AP172" s="136" t="str">
        <f>IF(AP171="","",VLOOKUP(AP171,シフト記号表!$C$6:$L$47,10,FALSE))</f>
        <v/>
      </c>
      <c r="AQ172" s="137" t="str">
        <f>IF(AQ171="","",VLOOKUP(AQ171,シフト記号表!$C$6:$L$47,10,FALSE))</f>
        <v/>
      </c>
      <c r="AR172" s="135" t="str">
        <f>IF(AR171="","",VLOOKUP(AR171,シフト記号表!$C$6:$L$47,10,FALSE))</f>
        <v/>
      </c>
      <c r="AS172" s="136" t="str">
        <f>IF(AS171="","",VLOOKUP(AS171,シフト記号表!$C$6:$L$47,10,FALSE))</f>
        <v/>
      </c>
      <c r="AT172" s="136" t="str">
        <f>IF(AT171="","",VLOOKUP(AT171,シフト記号表!$C$6:$L$47,10,FALSE))</f>
        <v/>
      </c>
      <c r="AU172" s="136" t="str">
        <f>IF(AU171="","",VLOOKUP(AU171,シフト記号表!$C$6:$L$47,10,FALSE))</f>
        <v/>
      </c>
      <c r="AV172" s="136" t="str">
        <f>IF(AV171="","",VLOOKUP(AV171,シフト記号表!$C$6:$L$47,10,FALSE))</f>
        <v/>
      </c>
      <c r="AW172" s="136" t="str">
        <f>IF(AW171="","",VLOOKUP(AW171,シフト記号表!$C$6:$L$47,10,FALSE))</f>
        <v/>
      </c>
      <c r="AX172" s="137" t="str">
        <f>IF(AX171="","",VLOOKUP(AX171,シフト記号表!$C$6:$L$47,10,FALSE))</f>
        <v/>
      </c>
      <c r="AY172" s="135" t="str">
        <f>IF(AY171="","",VLOOKUP(AY171,シフト記号表!$C$6:$L$47,10,FALSE))</f>
        <v/>
      </c>
      <c r="AZ172" s="136" t="str">
        <f>IF(AZ171="","",VLOOKUP(AZ171,シフト記号表!$C$6:$L$47,10,FALSE))</f>
        <v/>
      </c>
      <c r="BA172" s="136" t="str">
        <f>IF(BA171="","",VLOOKUP(BA171,シフト記号表!$C$6:$L$47,10,FALSE))</f>
        <v/>
      </c>
      <c r="BB172" s="1450">
        <f>IF($BE$3="４週",SUM(W172:AX172),IF($BE$3="暦月",SUM(W172:BA172),""))</f>
        <v>0</v>
      </c>
      <c r="BC172" s="1451"/>
      <c r="BD172" s="1452">
        <f>IF($BE$3="４週",BB172/4,IF($BE$3="暦月",(BB172/($BE$8/7)),""))</f>
        <v>0</v>
      </c>
      <c r="BE172" s="1451"/>
      <c r="BF172" s="1447"/>
      <c r="BG172" s="1448"/>
      <c r="BH172" s="1448"/>
      <c r="BI172" s="1448"/>
      <c r="BJ172" s="1449"/>
    </row>
    <row r="173" spans="2:62" ht="20.25" customHeight="1" x14ac:dyDescent="0.4">
      <c r="B173" s="1462">
        <f>B171+1</f>
        <v>79</v>
      </c>
      <c r="C173" s="1318"/>
      <c r="D173" s="1319"/>
      <c r="E173" s="130"/>
      <c r="F173" s="131"/>
      <c r="G173" s="130"/>
      <c r="H173" s="131"/>
      <c r="I173" s="1377"/>
      <c r="J173" s="1378"/>
      <c r="K173" s="1381"/>
      <c r="L173" s="1382"/>
      <c r="M173" s="1382"/>
      <c r="N173" s="1319"/>
      <c r="O173" s="1420"/>
      <c r="P173" s="1421"/>
      <c r="Q173" s="1421"/>
      <c r="R173" s="1421"/>
      <c r="S173" s="1422"/>
      <c r="T173" s="147" t="s">
        <v>18</v>
      </c>
      <c r="V173" s="98"/>
      <c r="W173" s="85"/>
      <c r="X173" s="86"/>
      <c r="Y173" s="86"/>
      <c r="Z173" s="86"/>
      <c r="AA173" s="86"/>
      <c r="AB173" s="86"/>
      <c r="AC173" s="87"/>
      <c r="AD173" s="85"/>
      <c r="AE173" s="86"/>
      <c r="AF173" s="86"/>
      <c r="AG173" s="86"/>
      <c r="AH173" s="86"/>
      <c r="AI173" s="86"/>
      <c r="AJ173" s="87"/>
      <c r="AK173" s="85"/>
      <c r="AL173" s="86"/>
      <c r="AM173" s="86"/>
      <c r="AN173" s="86"/>
      <c r="AO173" s="86"/>
      <c r="AP173" s="86"/>
      <c r="AQ173" s="87"/>
      <c r="AR173" s="85"/>
      <c r="AS173" s="86"/>
      <c r="AT173" s="86"/>
      <c r="AU173" s="86"/>
      <c r="AV173" s="86"/>
      <c r="AW173" s="86"/>
      <c r="AX173" s="87"/>
      <c r="AY173" s="85"/>
      <c r="AZ173" s="86"/>
      <c r="BA173" s="88"/>
      <c r="BB173" s="1373"/>
      <c r="BC173" s="1374"/>
      <c r="BD173" s="1375"/>
      <c r="BE173" s="1376"/>
      <c r="BF173" s="1385"/>
      <c r="BG173" s="1386"/>
      <c r="BH173" s="1386"/>
      <c r="BI173" s="1386"/>
      <c r="BJ173" s="1387"/>
    </row>
    <row r="174" spans="2:62" ht="20.25" customHeight="1" x14ac:dyDescent="0.4">
      <c r="B174" s="1463"/>
      <c r="C174" s="1453"/>
      <c r="D174" s="1454"/>
      <c r="E174" s="158"/>
      <c r="F174" s="159">
        <f>C173</f>
        <v>0</v>
      </c>
      <c r="G174" s="158"/>
      <c r="H174" s="159">
        <f>I173</f>
        <v>0</v>
      </c>
      <c r="I174" s="1455"/>
      <c r="J174" s="1456"/>
      <c r="K174" s="1457"/>
      <c r="L174" s="1458"/>
      <c r="M174" s="1458"/>
      <c r="N174" s="1454"/>
      <c r="O174" s="1420"/>
      <c r="P174" s="1421"/>
      <c r="Q174" s="1421"/>
      <c r="R174" s="1421"/>
      <c r="S174" s="1422"/>
      <c r="T174" s="148" t="s">
        <v>210</v>
      </c>
      <c r="U174" s="99"/>
      <c r="V174" s="149"/>
      <c r="W174" s="135" t="str">
        <f>IF(W173="","",VLOOKUP(W173,シフト記号表!$C$6:$L$47,10,FALSE))</f>
        <v/>
      </c>
      <c r="X174" s="136" t="str">
        <f>IF(X173="","",VLOOKUP(X173,シフト記号表!$C$6:$L$47,10,FALSE))</f>
        <v/>
      </c>
      <c r="Y174" s="136" t="str">
        <f>IF(Y173="","",VLOOKUP(Y173,シフト記号表!$C$6:$L$47,10,FALSE))</f>
        <v/>
      </c>
      <c r="Z174" s="136" t="str">
        <f>IF(Z173="","",VLOOKUP(Z173,シフト記号表!$C$6:$L$47,10,FALSE))</f>
        <v/>
      </c>
      <c r="AA174" s="136" t="str">
        <f>IF(AA173="","",VLOOKUP(AA173,シフト記号表!$C$6:$L$47,10,FALSE))</f>
        <v/>
      </c>
      <c r="AB174" s="136" t="str">
        <f>IF(AB173="","",VLOOKUP(AB173,シフト記号表!$C$6:$L$47,10,FALSE))</f>
        <v/>
      </c>
      <c r="AC174" s="137" t="str">
        <f>IF(AC173="","",VLOOKUP(AC173,シフト記号表!$C$6:$L$47,10,FALSE))</f>
        <v/>
      </c>
      <c r="AD174" s="135" t="str">
        <f>IF(AD173="","",VLOOKUP(AD173,シフト記号表!$C$6:$L$47,10,FALSE))</f>
        <v/>
      </c>
      <c r="AE174" s="136" t="str">
        <f>IF(AE173="","",VLOOKUP(AE173,シフト記号表!$C$6:$L$47,10,FALSE))</f>
        <v/>
      </c>
      <c r="AF174" s="136" t="str">
        <f>IF(AF173="","",VLOOKUP(AF173,シフト記号表!$C$6:$L$47,10,FALSE))</f>
        <v/>
      </c>
      <c r="AG174" s="136" t="str">
        <f>IF(AG173="","",VLOOKUP(AG173,シフト記号表!$C$6:$L$47,10,FALSE))</f>
        <v/>
      </c>
      <c r="AH174" s="136" t="str">
        <f>IF(AH173="","",VLOOKUP(AH173,シフト記号表!$C$6:$L$47,10,FALSE))</f>
        <v/>
      </c>
      <c r="AI174" s="136" t="str">
        <f>IF(AI173="","",VLOOKUP(AI173,シフト記号表!$C$6:$L$47,10,FALSE))</f>
        <v/>
      </c>
      <c r="AJ174" s="137" t="str">
        <f>IF(AJ173="","",VLOOKUP(AJ173,シフト記号表!$C$6:$L$47,10,FALSE))</f>
        <v/>
      </c>
      <c r="AK174" s="135" t="str">
        <f>IF(AK173="","",VLOOKUP(AK173,シフト記号表!$C$6:$L$47,10,FALSE))</f>
        <v/>
      </c>
      <c r="AL174" s="136" t="str">
        <f>IF(AL173="","",VLOOKUP(AL173,シフト記号表!$C$6:$L$47,10,FALSE))</f>
        <v/>
      </c>
      <c r="AM174" s="136" t="str">
        <f>IF(AM173="","",VLOOKUP(AM173,シフト記号表!$C$6:$L$47,10,FALSE))</f>
        <v/>
      </c>
      <c r="AN174" s="136" t="str">
        <f>IF(AN173="","",VLOOKUP(AN173,シフト記号表!$C$6:$L$47,10,FALSE))</f>
        <v/>
      </c>
      <c r="AO174" s="136" t="str">
        <f>IF(AO173="","",VLOOKUP(AO173,シフト記号表!$C$6:$L$47,10,FALSE))</f>
        <v/>
      </c>
      <c r="AP174" s="136" t="str">
        <f>IF(AP173="","",VLOOKUP(AP173,シフト記号表!$C$6:$L$47,10,FALSE))</f>
        <v/>
      </c>
      <c r="AQ174" s="137" t="str">
        <f>IF(AQ173="","",VLOOKUP(AQ173,シフト記号表!$C$6:$L$47,10,FALSE))</f>
        <v/>
      </c>
      <c r="AR174" s="135" t="str">
        <f>IF(AR173="","",VLOOKUP(AR173,シフト記号表!$C$6:$L$47,10,FALSE))</f>
        <v/>
      </c>
      <c r="AS174" s="136" t="str">
        <f>IF(AS173="","",VLOOKUP(AS173,シフト記号表!$C$6:$L$47,10,FALSE))</f>
        <v/>
      </c>
      <c r="AT174" s="136" t="str">
        <f>IF(AT173="","",VLOOKUP(AT173,シフト記号表!$C$6:$L$47,10,FALSE))</f>
        <v/>
      </c>
      <c r="AU174" s="136" t="str">
        <f>IF(AU173="","",VLOOKUP(AU173,シフト記号表!$C$6:$L$47,10,FALSE))</f>
        <v/>
      </c>
      <c r="AV174" s="136" t="str">
        <f>IF(AV173="","",VLOOKUP(AV173,シフト記号表!$C$6:$L$47,10,FALSE))</f>
        <v/>
      </c>
      <c r="AW174" s="136" t="str">
        <f>IF(AW173="","",VLOOKUP(AW173,シフト記号表!$C$6:$L$47,10,FALSE))</f>
        <v/>
      </c>
      <c r="AX174" s="137" t="str">
        <f>IF(AX173="","",VLOOKUP(AX173,シフト記号表!$C$6:$L$47,10,FALSE))</f>
        <v/>
      </c>
      <c r="AY174" s="135" t="str">
        <f>IF(AY173="","",VLOOKUP(AY173,シフト記号表!$C$6:$L$47,10,FALSE))</f>
        <v/>
      </c>
      <c r="AZ174" s="136" t="str">
        <f>IF(AZ173="","",VLOOKUP(AZ173,シフト記号表!$C$6:$L$47,10,FALSE))</f>
        <v/>
      </c>
      <c r="BA174" s="136" t="str">
        <f>IF(BA173="","",VLOOKUP(BA173,シフト記号表!$C$6:$L$47,10,FALSE))</f>
        <v/>
      </c>
      <c r="BB174" s="1450">
        <f>IF($BE$3="４週",SUM(W174:AX174),IF($BE$3="暦月",SUM(W174:BA174),""))</f>
        <v>0</v>
      </c>
      <c r="BC174" s="1451"/>
      <c r="BD174" s="1452">
        <f>IF($BE$3="４週",BB174/4,IF($BE$3="暦月",(BB174/($BE$8/7)),""))</f>
        <v>0</v>
      </c>
      <c r="BE174" s="1451"/>
      <c r="BF174" s="1447"/>
      <c r="BG174" s="1448"/>
      <c r="BH174" s="1448"/>
      <c r="BI174" s="1448"/>
      <c r="BJ174" s="1449"/>
    </row>
    <row r="175" spans="2:62" ht="20.25" customHeight="1" x14ac:dyDescent="0.4">
      <c r="B175" s="1462">
        <f>B173+1</f>
        <v>80</v>
      </c>
      <c r="C175" s="1318"/>
      <c r="D175" s="1319"/>
      <c r="E175" s="130"/>
      <c r="F175" s="131"/>
      <c r="G175" s="130"/>
      <c r="H175" s="131"/>
      <c r="I175" s="1377"/>
      <c r="J175" s="1378"/>
      <c r="K175" s="1381"/>
      <c r="L175" s="1382"/>
      <c r="M175" s="1382"/>
      <c r="N175" s="1319"/>
      <c r="O175" s="1420"/>
      <c r="P175" s="1421"/>
      <c r="Q175" s="1421"/>
      <c r="R175" s="1421"/>
      <c r="S175" s="1422"/>
      <c r="T175" s="147" t="s">
        <v>18</v>
      </c>
      <c r="V175" s="98"/>
      <c r="W175" s="85"/>
      <c r="X175" s="86"/>
      <c r="Y175" s="86"/>
      <c r="Z175" s="86"/>
      <c r="AA175" s="86"/>
      <c r="AB175" s="86"/>
      <c r="AC175" s="87"/>
      <c r="AD175" s="85"/>
      <c r="AE175" s="86"/>
      <c r="AF175" s="86"/>
      <c r="AG175" s="86"/>
      <c r="AH175" s="86"/>
      <c r="AI175" s="86"/>
      <c r="AJ175" s="87"/>
      <c r="AK175" s="85"/>
      <c r="AL175" s="86"/>
      <c r="AM175" s="86"/>
      <c r="AN175" s="86"/>
      <c r="AO175" s="86"/>
      <c r="AP175" s="86"/>
      <c r="AQ175" s="87"/>
      <c r="AR175" s="85"/>
      <c r="AS175" s="86"/>
      <c r="AT175" s="86"/>
      <c r="AU175" s="86"/>
      <c r="AV175" s="86"/>
      <c r="AW175" s="86"/>
      <c r="AX175" s="87"/>
      <c r="AY175" s="85"/>
      <c r="AZ175" s="86"/>
      <c r="BA175" s="88"/>
      <c r="BB175" s="1373"/>
      <c r="BC175" s="1374"/>
      <c r="BD175" s="1375"/>
      <c r="BE175" s="1376"/>
      <c r="BF175" s="1385"/>
      <c r="BG175" s="1386"/>
      <c r="BH175" s="1386"/>
      <c r="BI175" s="1386"/>
      <c r="BJ175" s="1387"/>
    </row>
    <row r="176" spans="2:62" ht="20.25" customHeight="1" x14ac:dyDescent="0.4">
      <c r="B176" s="1463"/>
      <c r="C176" s="1453"/>
      <c r="D176" s="1454"/>
      <c r="E176" s="158"/>
      <c r="F176" s="159">
        <f>C175</f>
        <v>0</v>
      </c>
      <c r="G176" s="158"/>
      <c r="H176" s="159">
        <f>I175</f>
        <v>0</v>
      </c>
      <c r="I176" s="1455"/>
      <c r="J176" s="1456"/>
      <c r="K176" s="1457"/>
      <c r="L176" s="1458"/>
      <c r="M176" s="1458"/>
      <c r="N176" s="1454"/>
      <c r="O176" s="1420"/>
      <c r="P176" s="1421"/>
      <c r="Q176" s="1421"/>
      <c r="R176" s="1421"/>
      <c r="S176" s="1422"/>
      <c r="T176" s="148" t="s">
        <v>210</v>
      </c>
      <c r="U176" s="99"/>
      <c r="V176" s="149"/>
      <c r="W176" s="135" t="str">
        <f>IF(W175="","",VLOOKUP(W175,シフト記号表!$C$6:$L$47,10,FALSE))</f>
        <v/>
      </c>
      <c r="X176" s="136" t="str">
        <f>IF(X175="","",VLOOKUP(X175,シフト記号表!$C$6:$L$47,10,FALSE))</f>
        <v/>
      </c>
      <c r="Y176" s="136" t="str">
        <f>IF(Y175="","",VLOOKUP(Y175,シフト記号表!$C$6:$L$47,10,FALSE))</f>
        <v/>
      </c>
      <c r="Z176" s="136" t="str">
        <f>IF(Z175="","",VLOOKUP(Z175,シフト記号表!$C$6:$L$47,10,FALSE))</f>
        <v/>
      </c>
      <c r="AA176" s="136" t="str">
        <f>IF(AA175="","",VLOOKUP(AA175,シフト記号表!$C$6:$L$47,10,FALSE))</f>
        <v/>
      </c>
      <c r="AB176" s="136" t="str">
        <f>IF(AB175="","",VLOOKUP(AB175,シフト記号表!$C$6:$L$47,10,FALSE))</f>
        <v/>
      </c>
      <c r="AC176" s="137" t="str">
        <f>IF(AC175="","",VLOOKUP(AC175,シフト記号表!$C$6:$L$47,10,FALSE))</f>
        <v/>
      </c>
      <c r="AD176" s="135" t="str">
        <f>IF(AD175="","",VLOOKUP(AD175,シフト記号表!$C$6:$L$47,10,FALSE))</f>
        <v/>
      </c>
      <c r="AE176" s="136" t="str">
        <f>IF(AE175="","",VLOOKUP(AE175,シフト記号表!$C$6:$L$47,10,FALSE))</f>
        <v/>
      </c>
      <c r="AF176" s="136" t="str">
        <f>IF(AF175="","",VLOOKUP(AF175,シフト記号表!$C$6:$L$47,10,FALSE))</f>
        <v/>
      </c>
      <c r="AG176" s="136" t="str">
        <f>IF(AG175="","",VLOOKUP(AG175,シフト記号表!$C$6:$L$47,10,FALSE))</f>
        <v/>
      </c>
      <c r="AH176" s="136" t="str">
        <f>IF(AH175="","",VLOOKUP(AH175,シフト記号表!$C$6:$L$47,10,FALSE))</f>
        <v/>
      </c>
      <c r="AI176" s="136" t="str">
        <f>IF(AI175="","",VLOOKUP(AI175,シフト記号表!$C$6:$L$47,10,FALSE))</f>
        <v/>
      </c>
      <c r="AJ176" s="137" t="str">
        <f>IF(AJ175="","",VLOOKUP(AJ175,シフト記号表!$C$6:$L$47,10,FALSE))</f>
        <v/>
      </c>
      <c r="AK176" s="135" t="str">
        <f>IF(AK175="","",VLOOKUP(AK175,シフト記号表!$C$6:$L$47,10,FALSE))</f>
        <v/>
      </c>
      <c r="AL176" s="136" t="str">
        <f>IF(AL175="","",VLOOKUP(AL175,シフト記号表!$C$6:$L$47,10,FALSE))</f>
        <v/>
      </c>
      <c r="AM176" s="136" t="str">
        <f>IF(AM175="","",VLOOKUP(AM175,シフト記号表!$C$6:$L$47,10,FALSE))</f>
        <v/>
      </c>
      <c r="AN176" s="136" t="str">
        <f>IF(AN175="","",VLOOKUP(AN175,シフト記号表!$C$6:$L$47,10,FALSE))</f>
        <v/>
      </c>
      <c r="AO176" s="136" t="str">
        <f>IF(AO175="","",VLOOKUP(AO175,シフト記号表!$C$6:$L$47,10,FALSE))</f>
        <v/>
      </c>
      <c r="AP176" s="136" t="str">
        <f>IF(AP175="","",VLOOKUP(AP175,シフト記号表!$C$6:$L$47,10,FALSE))</f>
        <v/>
      </c>
      <c r="AQ176" s="137" t="str">
        <f>IF(AQ175="","",VLOOKUP(AQ175,シフト記号表!$C$6:$L$47,10,FALSE))</f>
        <v/>
      </c>
      <c r="AR176" s="135" t="str">
        <f>IF(AR175="","",VLOOKUP(AR175,シフト記号表!$C$6:$L$47,10,FALSE))</f>
        <v/>
      </c>
      <c r="AS176" s="136" t="str">
        <f>IF(AS175="","",VLOOKUP(AS175,シフト記号表!$C$6:$L$47,10,FALSE))</f>
        <v/>
      </c>
      <c r="AT176" s="136" t="str">
        <f>IF(AT175="","",VLOOKUP(AT175,シフト記号表!$C$6:$L$47,10,FALSE))</f>
        <v/>
      </c>
      <c r="AU176" s="136" t="str">
        <f>IF(AU175="","",VLOOKUP(AU175,シフト記号表!$C$6:$L$47,10,FALSE))</f>
        <v/>
      </c>
      <c r="AV176" s="136" t="str">
        <f>IF(AV175="","",VLOOKUP(AV175,シフト記号表!$C$6:$L$47,10,FALSE))</f>
        <v/>
      </c>
      <c r="AW176" s="136" t="str">
        <f>IF(AW175="","",VLOOKUP(AW175,シフト記号表!$C$6:$L$47,10,FALSE))</f>
        <v/>
      </c>
      <c r="AX176" s="137" t="str">
        <f>IF(AX175="","",VLOOKUP(AX175,シフト記号表!$C$6:$L$47,10,FALSE))</f>
        <v/>
      </c>
      <c r="AY176" s="135" t="str">
        <f>IF(AY175="","",VLOOKUP(AY175,シフト記号表!$C$6:$L$47,10,FALSE))</f>
        <v/>
      </c>
      <c r="AZ176" s="136" t="str">
        <f>IF(AZ175="","",VLOOKUP(AZ175,シフト記号表!$C$6:$L$47,10,FALSE))</f>
        <v/>
      </c>
      <c r="BA176" s="136" t="str">
        <f>IF(BA175="","",VLOOKUP(BA175,シフト記号表!$C$6:$L$47,10,FALSE))</f>
        <v/>
      </c>
      <c r="BB176" s="1450">
        <f>IF($BE$3="４週",SUM(W176:AX176),IF($BE$3="暦月",SUM(W176:BA176),""))</f>
        <v>0</v>
      </c>
      <c r="BC176" s="1451"/>
      <c r="BD176" s="1452">
        <f>IF($BE$3="４週",BB176/4,IF($BE$3="暦月",(BB176/($BE$8/7)),""))</f>
        <v>0</v>
      </c>
      <c r="BE176" s="1451"/>
      <c r="BF176" s="1447"/>
      <c r="BG176" s="1448"/>
      <c r="BH176" s="1448"/>
      <c r="BI176" s="1448"/>
      <c r="BJ176" s="1449"/>
    </row>
    <row r="177" spans="2:62" ht="20.25" customHeight="1" x14ac:dyDescent="0.4">
      <c r="B177" s="1462">
        <f>B175+1</f>
        <v>81</v>
      </c>
      <c r="C177" s="1318"/>
      <c r="D177" s="1319"/>
      <c r="E177" s="130"/>
      <c r="F177" s="131"/>
      <c r="G177" s="130"/>
      <c r="H177" s="131"/>
      <c r="I177" s="1377"/>
      <c r="J177" s="1378"/>
      <c r="K177" s="1381"/>
      <c r="L177" s="1382"/>
      <c r="M177" s="1382"/>
      <c r="N177" s="1319"/>
      <c r="O177" s="1420"/>
      <c r="P177" s="1421"/>
      <c r="Q177" s="1421"/>
      <c r="R177" s="1421"/>
      <c r="S177" s="1422"/>
      <c r="T177" s="147" t="s">
        <v>18</v>
      </c>
      <c r="V177" s="98"/>
      <c r="W177" s="85"/>
      <c r="X177" s="86"/>
      <c r="Y177" s="86"/>
      <c r="Z177" s="86"/>
      <c r="AA177" s="86"/>
      <c r="AB177" s="86"/>
      <c r="AC177" s="87"/>
      <c r="AD177" s="85"/>
      <c r="AE177" s="86"/>
      <c r="AF177" s="86"/>
      <c r="AG177" s="86"/>
      <c r="AH177" s="86"/>
      <c r="AI177" s="86"/>
      <c r="AJ177" s="87"/>
      <c r="AK177" s="85"/>
      <c r="AL177" s="86"/>
      <c r="AM177" s="86"/>
      <c r="AN177" s="86"/>
      <c r="AO177" s="86"/>
      <c r="AP177" s="86"/>
      <c r="AQ177" s="87"/>
      <c r="AR177" s="85"/>
      <c r="AS177" s="86"/>
      <c r="AT177" s="86"/>
      <c r="AU177" s="86"/>
      <c r="AV177" s="86"/>
      <c r="AW177" s="86"/>
      <c r="AX177" s="87"/>
      <c r="AY177" s="85"/>
      <c r="AZ177" s="86"/>
      <c r="BA177" s="88"/>
      <c r="BB177" s="1373"/>
      <c r="BC177" s="1374"/>
      <c r="BD177" s="1375"/>
      <c r="BE177" s="1376"/>
      <c r="BF177" s="1385"/>
      <c r="BG177" s="1386"/>
      <c r="BH177" s="1386"/>
      <c r="BI177" s="1386"/>
      <c r="BJ177" s="1387"/>
    </row>
    <row r="178" spans="2:62" ht="20.25" customHeight="1" x14ac:dyDescent="0.4">
      <c r="B178" s="1463"/>
      <c r="C178" s="1453"/>
      <c r="D178" s="1454"/>
      <c r="E178" s="158"/>
      <c r="F178" s="159">
        <f>C177</f>
        <v>0</v>
      </c>
      <c r="G178" s="158"/>
      <c r="H178" s="159">
        <f>I177</f>
        <v>0</v>
      </c>
      <c r="I178" s="1455"/>
      <c r="J178" s="1456"/>
      <c r="K178" s="1457"/>
      <c r="L178" s="1458"/>
      <c r="M178" s="1458"/>
      <c r="N178" s="1454"/>
      <c r="O178" s="1420"/>
      <c r="P178" s="1421"/>
      <c r="Q178" s="1421"/>
      <c r="R178" s="1421"/>
      <c r="S178" s="1422"/>
      <c r="T178" s="148" t="s">
        <v>210</v>
      </c>
      <c r="U178" s="99"/>
      <c r="V178" s="149"/>
      <c r="W178" s="135" t="str">
        <f>IF(W177="","",VLOOKUP(W177,シフト記号表!$C$6:$L$47,10,FALSE))</f>
        <v/>
      </c>
      <c r="X178" s="136" t="str">
        <f>IF(X177="","",VLOOKUP(X177,シフト記号表!$C$6:$L$47,10,FALSE))</f>
        <v/>
      </c>
      <c r="Y178" s="136" t="str">
        <f>IF(Y177="","",VLOOKUP(Y177,シフト記号表!$C$6:$L$47,10,FALSE))</f>
        <v/>
      </c>
      <c r="Z178" s="136" t="str">
        <f>IF(Z177="","",VLOOKUP(Z177,シフト記号表!$C$6:$L$47,10,FALSE))</f>
        <v/>
      </c>
      <c r="AA178" s="136" t="str">
        <f>IF(AA177="","",VLOOKUP(AA177,シフト記号表!$C$6:$L$47,10,FALSE))</f>
        <v/>
      </c>
      <c r="AB178" s="136" t="str">
        <f>IF(AB177="","",VLOOKUP(AB177,シフト記号表!$C$6:$L$47,10,FALSE))</f>
        <v/>
      </c>
      <c r="AC178" s="137" t="str">
        <f>IF(AC177="","",VLOOKUP(AC177,シフト記号表!$C$6:$L$47,10,FALSE))</f>
        <v/>
      </c>
      <c r="AD178" s="135" t="str">
        <f>IF(AD177="","",VLOOKUP(AD177,シフト記号表!$C$6:$L$47,10,FALSE))</f>
        <v/>
      </c>
      <c r="AE178" s="136" t="str">
        <f>IF(AE177="","",VLOOKUP(AE177,シフト記号表!$C$6:$L$47,10,FALSE))</f>
        <v/>
      </c>
      <c r="AF178" s="136" t="str">
        <f>IF(AF177="","",VLOOKUP(AF177,シフト記号表!$C$6:$L$47,10,FALSE))</f>
        <v/>
      </c>
      <c r="AG178" s="136" t="str">
        <f>IF(AG177="","",VLOOKUP(AG177,シフト記号表!$C$6:$L$47,10,FALSE))</f>
        <v/>
      </c>
      <c r="AH178" s="136" t="str">
        <f>IF(AH177="","",VLOOKUP(AH177,シフト記号表!$C$6:$L$47,10,FALSE))</f>
        <v/>
      </c>
      <c r="AI178" s="136" t="str">
        <f>IF(AI177="","",VLOOKUP(AI177,シフト記号表!$C$6:$L$47,10,FALSE))</f>
        <v/>
      </c>
      <c r="AJ178" s="137" t="str">
        <f>IF(AJ177="","",VLOOKUP(AJ177,シフト記号表!$C$6:$L$47,10,FALSE))</f>
        <v/>
      </c>
      <c r="AK178" s="135" t="str">
        <f>IF(AK177="","",VLOOKUP(AK177,シフト記号表!$C$6:$L$47,10,FALSE))</f>
        <v/>
      </c>
      <c r="AL178" s="136" t="str">
        <f>IF(AL177="","",VLOOKUP(AL177,シフト記号表!$C$6:$L$47,10,FALSE))</f>
        <v/>
      </c>
      <c r="AM178" s="136" t="str">
        <f>IF(AM177="","",VLOOKUP(AM177,シフト記号表!$C$6:$L$47,10,FALSE))</f>
        <v/>
      </c>
      <c r="AN178" s="136" t="str">
        <f>IF(AN177="","",VLOOKUP(AN177,シフト記号表!$C$6:$L$47,10,FALSE))</f>
        <v/>
      </c>
      <c r="AO178" s="136" t="str">
        <f>IF(AO177="","",VLOOKUP(AO177,シフト記号表!$C$6:$L$47,10,FALSE))</f>
        <v/>
      </c>
      <c r="AP178" s="136" t="str">
        <f>IF(AP177="","",VLOOKUP(AP177,シフト記号表!$C$6:$L$47,10,FALSE))</f>
        <v/>
      </c>
      <c r="AQ178" s="137" t="str">
        <f>IF(AQ177="","",VLOOKUP(AQ177,シフト記号表!$C$6:$L$47,10,FALSE))</f>
        <v/>
      </c>
      <c r="AR178" s="135" t="str">
        <f>IF(AR177="","",VLOOKUP(AR177,シフト記号表!$C$6:$L$47,10,FALSE))</f>
        <v/>
      </c>
      <c r="AS178" s="136" t="str">
        <f>IF(AS177="","",VLOOKUP(AS177,シフト記号表!$C$6:$L$47,10,FALSE))</f>
        <v/>
      </c>
      <c r="AT178" s="136" t="str">
        <f>IF(AT177="","",VLOOKUP(AT177,シフト記号表!$C$6:$L$47,10,FALSE))</f>
        <v/>
      </c>
      <c r="AU178" s="136" t="str">
        <f>IF(AU177="","",VLOOKUP(AU177,シフト記号表!$C$6:$L$47,10,FALSE))</f>
        <v/>
      </c>
      <c r="AV178" s="136" t="str">
        <f>IF(AV177="","",VLOOKUP(AV177,シフト記号表!$C$6:$L$47,10,FALSE))</f>
        <v/>
      </c>
      <c r="AW178" s="136" t="str">
        <f>IF(AW177="","",VLOOKUP(AW177,シフト記号表!$C$6:$L$47,10,FALSE))</f>
        <v/>
      </c>
      <c r="AX178" s="137" t="str">
        <f>IF(AX177="","",VLOOKUP(AX177,シフト記号表!$C$6:$L$47,10,FALSE))</f>
        <v/>
      </c>
      <c r="AY178" s="135" t="str">
        <f>IF(AY177="","",VLOOKUP(AY177,シフト記号表!$C$6:$L$47,10,FALSE))</f>
        <v/>
      </c>
      <c r="AZ178" s="136" t="str">
        <f>IF(AZ177="","",VLOOKUP(AZ177,シフト記号表!$C$6:$L$47,10,FALSE))</f>
        <v/>
      </c>
      <c r="BA178" s="136" t="str">
        <f>IF(BA177="","",VLOOKUP(BA177,シフト記号表!$C$6:$L$47,10,FALSE))</f>
        <v/>
      </c>
      <c r="BB178" s="1450">
        <f>IF($BE$3="４週",SUM(W178:AX178),IF($BE$3="暦月",SUM(W178:BA178),""))</f>
        <v>0</v>
      </c>
      <c r="BC178" s="1451"/>
      <c r="BD178" s="1452">
        <f>IF($BE$3="４週",BB178/4,IF($BE$3="暦月",(BB178/($BE$8/7)),""))</f>
        <v>0</v>
      </c>
      <c r="BE178" s="1451"/>
      <c r="BF178" s="1447"/>
      <c r="BG178" s="1448"/>
      <c r="BH178" s="1448"/>
      <c r="BI178" s="1448"/>
      <c r="BJ178" s="1449"/>
    </row>
    <row r="179" spans="2:62" ht="20.25" customHeight="1" x14ac:dyDescent="0.4">
      <c r="B179" s="1462">
        <f>B177+1</f>
        <v>82</v>
      </c>
      <c r="C179" s="1318"/>
      <c r="D179" s="1319"/>
      <c r="E179" s="130"/>
      <c r="F179" s="131"/>
      <c r="G179" s="130"/>
      <c r="H179" s="131"/>
      <c r="I179" s="1377"/>
      <c r="J179" s="1378"/>
      <c r="K179" s="1381"/>
      <c r="L179" s="1382"/>
      <c r="M179" s="1382"/>
      <c r="N179" s="1319"/>
      <c r="O179" s="1420"/>
      <c r="P179" s="1421"/>
      <c r="Q179" s="1421"/>
      <c r="R179" s="1421"/>
      <c r="S179" s="1422"/>
      <c r="T179" s="147" t="s">
        <v>18</v>
      </c>
      <c r="V179" s="98"/>
      <c r="W179" s="85"/>
      <c r="X179" s="86"/>
      <c r="Y179" s="86"/>
      <c r="Z179" s="86"/>
      <c r="AA179" s="86"/>
      <c r="AB179" s="86"/>
      <c r="AC179" s="87"/>
      <c r="AD179" s="85"/>
      <c r="AE179" s="86"/>
      <c r="AF179" s="86"/>
      <c r="AG179" s="86"/>
      <c r="AH179" s="86"/>
      <c r="AI179" s="86"/>
      <c r="AJ179" s="87"/>
      <c r="AK179" s="85"/>
      <c r="AL179" s="86"/>
      <c r="AM179" s="86"/>
      <c r="AN179" s="86"/>
      <c r="AO179" s="86"/>
      <c r="AP179" s="86"/>
      <c r="AQ179" s="87"/>
      <c r="AR179" s="85"/>
      <c r="AS179" s="86"/>
      <c r="AT179" s="86"/>
      <c r="AU179" s="86"/>
      <c r="AV179" s="86"/>
      <c r="AW179" s="86"/>
      <c r="AX179" s="87"/>
      <c r="AY179" s="85"/>
      <c r="AZ179" s="86"/>
      <c r="BA179" s="88"/>
      <c r="BB179" s="1373"/>
      <c r="BC179" s="1374"/>
      <c r="BD179" s="1375"/>
      <c r="BE179" s="1376"/>
      <c r="BF179" s="1385"/>
      <c r="BG179" s="1386"/>
      <c r="BH179" s="1386"/>
      <c r="BI179" s="1386"/>
      <c r="BJ179" s="1387"/>
    </row>
    <row r="180" spans="2:62" ht="20.25" customHeight="1" x14ac:dyDescent="0.4">
      <c r="B180" s="1463"/>
      <c r="C180" s="1453"/>
      <c r="D180" s="1454"/>
      <c r="E180" s="158"/>
      <c r="F180" s="159">
        <f>C179</f>
        <v>0</v>
      </c>
      <c r="G180" s="158"/>
      <c r="H180" s="159">
        <f>I179</f>
        <v>0</v>
      </c>
      <c r="I180" s="1455"/>
      <c r="J180" s="1456"/>
      <c r="K180" s="1457"/>
      <c r="L180" s="1458"/>
      <c r="M180" s="1458"/>
      <c r="N180" s="1454"/>
      <c r="O180" s="1420"/>
      <c r="P180" s="1421"/>
      <c r="Q180" s="1421"/>
      <c r="R180" s="1421"/>
      <c r="S180" s="1422"/>
      <c r="T180" s="148" t="s">
        <v>210</v>
      </c>
      <c r="U180" s="99"/>
      <c r="V180" s="149"/>
      <c r="W180" s="135" t="str">
        <f>IF(W179="","",VLOOKUP(W179,シフト記号表!$C$6:$L$47,10,FALSE))</f>
        <v/>
      </c>
      <c r="X180" s="136" t="str">
        <f>IF(X179="","",VLOOKUP(X179,シフト記号表!$C$6:$L$47,10,FALSE))</f>
        <v/>
      </c>
      <c r="Y180" s="136" t="str">
        <f>IF(Y179="","",VLOOKUP(Y179,シフト記号表!$C$6:$L$47,10,FALSE))</f>
        <v/>
      </c>
      <c r="Z180" s="136" t="str">
        <f>IF(Z179="","",VLOOKUP(Z179,シフト記号表!$C$6:$L$47,10,FALSE))</f>
        <v/>
      </c>
      <c r="AA180" s="136" t="str">
        <f>IF(AA179="","",VLOOKUP(AA179,シフト記号表!$C$6:$L$47,10,FALSE))</f>
        <v/>
      </c>
      <c r="AB180" s="136" t="str">
        <f>IF(AB179="","",VLOOKUP(AB179,シフト記号表!$C$6:$L$47,10,FALSE))</f>
        <v/>
      </c>
      <c r="AC180" s="137" t="str">
        <f>IF(AC179="","",VLOOKUP(AC179,シフト記号表!$C$6:$L$47,10,FALSE))</f>
        <v/>
      </c>
      <c r="AD180" s="135" t="str">
        <f>IF(AD179="","",VLOOKUP(AD179,シフト記号表!$C$6:$L$47,10,FALSE))</f>
        <v/>
      </c>
      <c r="AE180" s="136" t="str">
        <f>IF(AE179="","",VLOOKUP(AE179,シフト記号表!$C$6:$L$47,10,FALSE))</f>
        <v/>
      </c>
      <c r="AF180" s="136" t="str">
        <f>IF(AF179="","",VLOOKUP(AF179,シフト記号表!$C$6:$L$47,10,FALSE))</f>
        <v/>
      </c>
      <c r="AG180" s="136" t="str">
        <f>IF(AG179="","",VLOOKUP(AG179,シフト記号表!$C$6:$L$47,10,FALSE))</f>
        <v/>
      </c>
      <c r="AH180" s="136" t="str">
        <f>IF(AH179="","",VLOOKUP(AH179,シフト記号表!$C$6:$L$47,10,FALSE))</f>
        <v/>
      </c>
      <c r="AI180" s="136" t="str">
        <f>IF(AI179="","",VLOOKUP(AI179,シフト記号表!$C$6:$L$47,10,FALSE))</f>
        <v/>
      </c>
      <c r="AJ180" s="137" t="str">
        <f>IF(AJ179="","",VLOOKUP(AJ179,シフト記号表!$C$6:$L$47,10,FALSE))</f>
        <v/>
      </c>
      <c r="AK180" s="135" t="str">
        <f>IF(AK179="","",VLOOKUP(AK179,シフト記号表!$C$6:$L$47,10,FALSE))</f>
        <v/>
      </c>
      <c r="AL180" s="136" t="str">
        <f>IF(AL179="","",VLOOKUP(AL179,シフト記号表!$C$6:$L$47,10,FALSE))</f>
        <v/>
      </c>
      <c r="AM180" s="136" t="str">
        <f>IF(AM179="","",VLOOKUP(AM179,シフト記号表!$C$6:$L$47,10,FALSE))</f>
        <v/>
      </c>
      <c r="AN180" s="136" t="str">
        <f>IF(AN179="","",VLOOKUP(AN179,シフト記号表!$C$6:$L$47,10,FALSE))</f>
        <v/>
      </c>
      <c r="AO180" s="136" t="str">
        <f>IF(AO179="","",VLOOKUP(AO179,シフト記号表!$C$6:$L$47,10,FALSE))</f>
        <v/>
      </c>
      <c r="AP180" s="136" t="str">
        <f>IF(AP179="","",VLOOKUP(AP179,シフト記号表!$C$6:$L$47,10,FALSE))</f>
        <v/>
      </c>
      <c r="AQ180" s="137" t="str">
        <f>IF(AQ179="","",VLOOKUP(AQ179,シフト記号表!$C$6:$L$47,10,FALSE))</f>
        <v/>
      </c>
      <c r="AR180" s="135" t="str">
        <f>IF(AR179="","",VLOOKUP(AR179,シフト記号表!$C$6:$L$47,10,FALSE))</f>
        <v/>
      </c>
      <c r="AS180" s="136" t="str">
        <f>IF(AS179="","",VLOOKUP(AS179,シフト記号表!$C$6:$L$47,10,FALSE))</f>
        <v/>
      </c>
      <c r="AT180" s="136" t="str">
        <f>IF(AT179="","",VLOOKUP(AT179,シフト記号表!$C$6:$L$47,10,FALSE))</f>
        <v/>
      </c>
      <c r="AU180" s="136" t="str">
        <f>IF(AU179="","",VLOOKUP(AU179,シフト記号表!$C$6:$L$47,10,FALSE))</f>
        <v/>
      </c>
      <c r="AV180" s="136" t="str">
        <f>IF(AV179="","",VLOOKUP(AV179,シフト記号表!$C$6:$L$47,10,FALSE))</f>
        <v/>
      </c>
      <c r="AW180" s="136" t="str">
        <f>IF(AW179="","",VLOOKUP(AW179,シフト記号表!$C$6:$L$47,10,FALSE))</f>
        <v/>
      </c>
      <c r="AX180" s="137" t="str">
        <f>IF(AX179="","",VLOOKUP(AX179,シフト記号表!$C$6:$L$47,10,FALSE))</f>
        <v/>
      </c>
      <c r="AY180" s="135" t="str">
        <f>IF(AY179="","",VLOOKUP(AY179,シフト記号表!$C$6:$L$47,10,FALSE))</f>
        <v/>
      </c>
      <c r="AZ180" s="136" t="str">
        <f>IF(AZ179="","",VLOOKUP(AZ179,シフト記号表!$C$6:$L$47,10,FALSE))</f>
        <v/>
      </c>
      <c r="BA180" s="136" t="str">
        <f>IF(BA179="","",VLOOKUP(BA179,シフト記号表!$C$6:$L$47,10,FALSE))</f>
        <v/>
      </c>
      <c r="BB180" s="1450">
        <f>IF($BE$3="４週",SUM(W180:AX180),IF($BE$3="暦月",SUM(W180:BA180),""))</f>
        <v>0</v>
      </c>
      <c r="BC180" s="1451"/>
      <c r="BD180" s="1452">
        <f>IF($BE$3="４週",BB180/4,IF($BE$3="暦月",(BB180/($BE$8/7)),""))</f>
        <v>0</v>
      </c>
      <c r="BE180" s="1451"/>
      <c r="BF180" s="1447"/>
      <c r="BG180" s="1448"/>
      <c r="BH180" s="1448"/>
      <c r="BI180" s="1448"/>
      <c r="BJ180" s="1449"/>
    </row>
    <row r="181" spans="2:62" ht="20.25" customHeight="1" x14ac:dyDescent="0.4">
      <c r="B181" s="1462">
        <f>B179+1</f>
        <v>83</v>
      </c>
      <c r="C181" s="1318"/>
      <c r="D181" s="1319"/>
      <c r="E181" s="130"/>
      <c r="F181" s="131"/>
      <c r="G181" s="130"/>
      <c r="H181" s="131"/>
      <c r="I181" s="1377"/>
      <c r="J181" s="1378"/>
      <c r="K181" s="1381"/>
      <c r="L181" s="1382"/>
      <c r="M181" s="1382"/>
      <c r="N181" s="1319"/>
      <c r="O181" s="1420"/>
      <c r="P181" s="1421"/>
      <c r="Q181" s="1421"/>
      <c r="R181" s="1421"/>
      <c r="S181" s="1422"/>
      <c r="T181" s="147" t="s">
        <v>18</v>
      </c>
      <c r="V181" s="98"/>
      <c r="W181" s="85"/>
      <c r="X181" s="86"/>
      <c r="Y181" s="86"/>
      <c r="Z181" s="86"/>
      <c r="AA181" s="86"/>
      <c r="AB181" s="86"/>
      <c r="AC181" s="87"/>
      <c r="AD181" s="85"/>
      <c r="AE181" s="86"/>
      <c r="AF181" s="86"/>
      <c r="AG181" s="86"/>
      <c r="AH181" s="86"/>
      <c r="AI181" s="86"/>
      <c r="AJ181" s="87"/>
      <c r="AK181" s="85"/>
      <c r="AL181" s="86"/>
      <c r="AM181" s="86"/>
      <c r="AN181" s="86"/>
      <c r="AO181" s="86"/>
      <c r="AP181" s="86"/>
      <c r="AQ181" s="87"/>
      <c r="AR181" s="85"/>
      <c r="AS181" s="86"/>
      <c r="AT181" s="86"/>
      <c r="AU181" s="86"/>
      <c r="AV181" s="86"/>
      <c r="AW181" s="86"/>
      <c r="AX181" s="87"/>
      <c r="AY181" s="85"/>
      <c r="AZ181" s="86"/>
      <c r="BA181" s="88"/>
      <c r="BB181" s="1373"/>
      <c r="BC181" s="1374"/>
      <c r="BD181" s="1375"/>
      <c r="BE181" s="1376"/>
      <c r="BF181" s="1385"/>
      <c r="BG181" s="1386"/>
      <c r="BH181" s="1386"/>
      <c r="BI181" s="1386"/>
      <c r="BJ181" s="1387"/>
    </row>
    <row r="182" spans="2:62" ht="20.25" customHeight="1" x14ac:dyDescent="0.4">
      <c r="B182" s="1463"/>
      <c r="C182" s="1453"/>
      <c r="D182" s="1454"/>
      <c r="E182" s="158"/>
      <c r="F182" s="159">
        <f>C181</f>
        <v>0</v>
      </c>
      <c r="G182" s="158"/>
      <c r="H182" s="159">
        <f>I181</f>
        <v>0</v>
      </c>
      <c r="I182" s="1455"/>
      <c r="J182" s="1456"/>
      <c r="K182" s="1457"/>
      <c r="L182" s="1458"/>
      <c r="M182" s="1458"/>
      <c r="N182" s="1454"/>
      <c r="O182" s="1420"/>
      <c r="P182" s="1421"/>
      <c r="Q182" s="1421"/>
      <c r="R182" s="1421"/>
      <c r="S182" s="1422"/>
      <c r="T182" s="148" t="s">
        <v>210</v>
      </c>
      <c r="U182" s="99"/>
      <c r="V182" s="149"/>
      <c r="W182" s="135" t="str">
        <f>IF(W181="","",VLOOKUP(W181,シフト記号表!$C$6:$L$47,10,FALSE))</f>
        <v/>
      </c>
      <c r="X182" s="136" t="str">
        <f>IF(X181="","",VLOOKUP(X181,シフト記号表!$C$6:$L$47,10,FALSE))</f>
        <v/>
      </c>
      <c r="Y182" s="136" t="str">
        <f>IF(Y181="","",VLOOKUP(Y181,シフト記号表!$C$6:$L$47,10,FALSE))</f>
        <v/>
      </c>
      <c r="Z182" s="136" t="str">
        <f>IF(Z181="","",VLOOKUP(Z181,シフト記号表!$C$6:$L$47,10,FALSE))</f>
        <v/>
      </c>
      <c r="AA182" s="136" t="str">
        <f>IF(AA181="","",VLOOKUP(AA181,シフト記号表!$C$6:$L$47,10,FALSE))</f>
        <v/>
      </c>
      <c r="AB182" s="136" t="str">
        <f>IF(AB181="","",VLOOKUP(AB181,シフト記号表!$C$6:$L$47,10,FALSE))</f>
        <v/>
      </c>
      <c r="AC182" s="137" t="str">
        <f>IF(AC181="","",VLOOKUP(AC181,シフト記号表!$C$6:$L$47,10,FALSE))</f>
        <v/>
      </c>
      <c r="AD182" s="135" t="str">
        <f>IF(AD181="","",VLOOKUP(AD181,シフト記号表!$C$6:$L$47,10,FALSE))</f>
        <v/>
      </c>
      <c r="AE182" s="136" t="str">
        <f>IF(AE181="","",VLOOKUP(AE181,シフト記号表!$C$6:$L$47,10,FALSE))</f>
        <v/>
      </c>
      <c r="AF182" s="136" t="str">
        <f>IF(AF181="","",VLOOKUP(AF181,シフト記号表!$C$6:$L$47,10,FALSE))</f>
        <v/>
      </c>
      <c r="AG182" s="136" t="str">
        <f>IF(AG181="","",VLOOKUP(AG181,シフト記号表!$C$6:$L$47,10,FALSE))</f>
        <v/>
      </c>
      <c r="AH182" s="136" t="str">
        <f>IF(AH181="","",VLOOKUP(AH181,シフト記号表!$C$6:$L$47,10,FALSE))</f>
        <v/>
      </c>
      <c r="AI182" s="136" t="str">
        <f>IF(AI181="","",VLOOKUP(AI181,シフト記号表!$C$6:$L$47,10,FALSE))</f>
        <v/>
      </c>
      <c r="AJ182" s="137" t="str">
        <f>IF(AJ181="","",VLOOKUP(AJ181,シフト記号表!$C$6:$L$47,10,FALSE))</f>
        <v/>
      </c>
      <c r="AK182" s="135" t="str">
        <f>IF(AK181="","",VLOOKUP(AK181,シフト記号表!$C$6:$L$47,10,FALSE))</f>
        <v/>
      </c>
      <c r="AL182" s="136" t="str">
        <f>IF(AL181="","",VLOOKUP(AL181,シフト記号表!$C$6:$L$47,10,FALSE))</f>
        <v/>
      </c>
      <c r="AM182" s="136" t="str">
        <f>IF(AM181="","",VLOOKUP(AM181,シフト記号表!$C$6:$L$47,10,FALSE))</f>
        <v/>
      </c>
      <c r="AN182" s="136" t="str">
        <f>IF(AN181="","",VLOOKUP(AN181,シフト記号表!$C$6:$L$47,10,FALSE))</f>
        <v/>
      </c>
      <c r="AO182" s="136" t="str">
        <f>IF(AO181="","",VLOOKUP(AO181,シフト記号表!$C$6:$L$47,10,FALSE))</f>
        <v/>
      </c>
      <c r="AP182" s="136" t="str">
        <f>IF(AP181="","",VLOOKUP(AP181,シフト記号表!$C$6:$L$47,10,FALSE))</f>
        <v/>
      </c>
      <c r="AQ182" s="137" t="str">
        <f>IF(AQ181="","",VLOOKUP(AQ181,シフト記号表!$C$6:$L$47,10,FALSE))</f>
        <v/>
      </c>
      <c r="AR182" s="135" t="str">
        <f>IF(AR181="","",VLOOKUP(AR181,シフト記号表!$C$6:$L$47,10,FALSE))</f>
        <v/>
      </c>
      <c r="AS182" s="136" t="str">
        <f>IF(AS181="","",VLOOKUP(AS181,シフト記号表!$C$6:$L$47,10,FALSE))</f>
        <v/>
      </c>
      <c r="AT182" s="136" t="str">
        <f>IF(AT181="","",VLOOKUP(AT181,シフト記号表!$C$6:$L$47,10,FALSE))</f>
        <v/>
      </c>
      <c r="AU182" s="136" t="str">
        <f>IF(AU181="","",VLOOKUP(AU181,シフト記号表!$C$6:$L$47,10,FALSE))</f>
        <v/>
      </c>
      <c r="AV182" s="136" t="str">
        <f>IF(AV181="","",VLOOKUP(AV181,シフト記号表!$C$6:$L$47,10,FALSE))</f>
        <v/>
      </c>
      <c r="AW182" s="136" t="str">
        <f>IF(AW181="","",VLOOKUP(AW181,シフト記号表!$C$6:$L$47,10,FALSE))</f>
        <v/>
      </c>
      <c r="AX182" s="137" t="str">
        <f>IF(AX181="","",VLOOKUP(AX181,シフト記号表!$C$6:$L$47,10,FALSE))</f>
        <v/>
      </c>
      <c r="AY182" s="135" t="str">
        <f>IF(AY181="","",VLOOKUP(AY181,シフト記号表!$C$6:$L$47,10,FALSE))</f>
        <v/>
      </c>
      <c r="AZ182" s="136" t="str">
        <f>IF(AZ181="","",VLOOKUP(AZ181,シフト記号表!$C$6:$L$47,10,FALSE))</f>
        <v/>
      </c>
      <c r="BA182" s="136" t="str">
        <f>IF(BA181="","",VLOOKUP(BA181,シフト記号表!$C$6:$L$47,10,FALSE))</f>
        <v/>
      </c>
      <c r="BB182" s="1450">
        <f>IF($BE$3="４週",SUM(W182:AX182),IF($BE$3="暦月",SUM(W182:BA182),""))</f>
        <v>0</v>
      </c>
      <c r="BC182" s="1451"/>
      <c r="BD182" s="1452">
        <f>IF($BE$3="４週",BB182/4,IF($BE$3="暦月",(BB182/($BE$8/7)),""))</f>
        <v>0</v>
      </c>
      <c r="BE182" s="1451"/>
      <c r="BF182" s="1447"/>
      <c r="BG182" s="1448"/>
      <c r="BH182" s="1448"/>
      <c r="BI182" s="1448"/>
      <c r="BJ182" s="1449"/>
    </row>
    <row r="183" spans="2:62" ht="20.25" customHeight="1" x14ac:dyDescent="0.4">
      <c r="B183" s="1462">
        <f>B181+1</f>
        <v>84</v>
      </c>
      <c r="C183" s="1318"/>
      <c r="D183" s="1319"/>
      <c r="E183" s="130"/>
      <c r="F183" s="131"/>
      <c r="G183" s="130"/>
      <c r="H183" s="131"/>
      <c r="I183" s="1377"/>
      <c r="J183" s="1378"/>
      <c r="K183" s="1381"/>
      <c r="L183" s="1382"/>
      <c r="M183" s="1382"/>
      <c r="N183" s="1319"/>
      <c r="O183" s="1420"/>
      <c r="P183" s="1421"/>
      <c r="Q183" s="1421"/>
      <c r="R183" s="1421"/>
      <c r="S183" s="1422"/>
      <c r="T183" s="147" t="s">
        <v>18</v>
      </c>
      <c r="V183" s="98"/>
      <c r="W183" s="85"/>
      <c r="X183" s="86"/>
      <c r="Y183" s="86"/>
      <c r="Z183" s="86"/>
      <c r="AA183" s="86"/>
      <c r="AB183" s="86"/>
      <c r="AC183" s="87"/>
      <c r="AD183" s="85"/>
      <c r="AE183" s="86"/>
      <c r="AF183" s="86"/>
      <c r="AG183" s="86"/>
      <c r="AH183" s="86"/>
      <c r="AI183" s="86"/>
      <c r="AJ183" s="87"/>
      <c r="AK183" s="85"/>
      <c r="AL183" s="86"/>
      <c r="AM183" s="86"/>
      <c r="AN183" s="86"/>
      <c r="AO183" s="86"/>
      <c r="AP183" s="86"/>
      <c r="AQ183" s="87"/>
      <c r="AR183" s="85"/>
      <c r="AS183" s="86"/>
      <c r="AT183" s="86"/>
      <c r="AU183" s="86"/>
      <c r="AV183" s="86"/>
      <c r="AW183" s="86"/>
      <c r="AX183" s="87"/>
      <c r="AY183" s="85"/>
      <c r="AZ183" s="86"/>
      <c r="BA183" s="88"/>
      <c r="BB183" s="1373"/>
      <c r="BC183" s="1374"/>
      <c r="BD183" s="1375"/>
      <c r="BE183" s="1376"/>
      <c r="BF183" s="1385"/>
      <c r="BG183" s="1386"/>
      <c r="BH183" s="1386"/>
      <c r="BI183" s="1386"/>
      <c r="BJ183" s="1387"/>
    </row>
    <row r="184" spans="2:62" ht="20.25" customHeight="1" x14ac:dyDescent="0.4">
      <c r="B184" s="1463"/>
      <c r="C184" s="1453"/>
      <c r="D184" s="1454"/>
      <c r="E184" s="158"/>
      <c r="F184" s="159">
        <f>C183</f>
        <v>0</v>
      </c>
      <c r="G184" s="158"/>
      <c r="H184" s="159">
        <f>I183</f>
        <v>0</v>
      </c>
      <c r="I184" s="1455"/>
      <c r="J184" s="1456"/>
      <c r="K184" s="1457"/>
      <c r="L184" s="1458"/>
      <c r="M184" s="1458"/>
      <c r="N184" s="1454"/>
      <c r="O184" s="1420"/>
      <c r="P184" s="1421"/>
      <c r="Q184" s="1421"/>
      <c r="R184" s="1421"/>
      <c r="S184" s="1422"/>
      <c r="T184" s="148" t="s">
        <v>210</v>
      </c>
      <c r="U184" s="99"/>
      <c r="V184" s="149"/>
      <c r="W184" s="135" t="str">
        <f>IF(W183="","",VLOOKUP(W183,シフト記号表!$C$6:$L$47,10,FALSE))</f>
        <v/>
      </c>
      <c r="X184" s="136" t="str">
        <f>IF(X183="","",VLOOKUP(X183,シフト記号表!$C$6:$L$47,10,FALSE))</f>
        <v/>
      </c>
      <c r="Y184" s="136" t="str">
        <f>IF(Y183="","",VLOOKUP(Y183,シフト記号表!$C$6:$L$47,10,FALSE))</f>
        <v/>
      </c>
      <c r="Z184" s="136" t="str">
        <f>IF(Z183="","",VLOOKUP(Z183,シフト記号表!$C$6:$L$47,10,FALSE))</f>
        <v/>
      </c>
      <c r="AA184" s="136" t="str">
        <f>IF(AA183="","",VLOOKUP(AA183,シフト記号表!$C$6:$L$47,10,FALSE))</f>
        <v/>
      </c>
      <c r="AB184" s="136" t="str">
        <f>IF(AB183="","",VLOOKUP(AB183,シフト記号表!$C$6:$L$47,10,FALSE))</f>
        <v/>
      </c>
      <c r="AC184" s="137" t="str">
        <f>IF(AC183="","",VLOOKUP(AC183,シフト記号表!$C$6:$L$47,10,FALSE))</f>
        <v/>
      </c>
      <c r="AD184" s="135" t="str">
        <f>IF(AD183="","",VLOOKUP(AD183,シフト記号表!$C$6:$L$47,10,FALSE))</f>
        <v/>
      </c>
      <c r="AE184" s="136" t="str">
        <f>IF(AE183="","",VLOOKUP(AE183,シフト記号表!$C$6:$L$47,10,FALSE))</f>
        <v/>
      </c>
      <c r="AF184" s="136" t="str">
        <f>IF(AF183="","",VLOOKUP(AF183,シフト記号表!$C$6:$L$47,10,FALSE))</f>
        <v/>
      </c>
      <c r="AG184" s="136" t="str">
        <f>IF(AG183="","",VLOOKUP(AG183,シフト記号表!$C$6:$L$47,10,FALSE))</f>
        <v/>
      </c>
      <c r="AH184" s="136" t="str">
        <f>IF(AH183="","",VLOOKUP(AH183,シフト記号表!$C$6:$L$47,10,FALSE))</f>
        <v/>
      </c>
      <c r="AI184" s="136" t="str">
        <f>IF(AI183="","",VLOOKUP(AI183,シフト記号表!$C$6:$L$47,10,FALSE))</f>
        <v/>
      </c>
      <c r="AJ184" s="137" t="str">
        <f>IF(AJ183="","",VLOOKUP(AJ183,シフト記号表!$C$6:$L$47,10,FALSE))</f>
        <v/>
      </c>
      <c r="AK184" s="135" t="str">
        <f>IF(AK183="","",VLOOKUP(AK183,シフト記号表!$C$6:$L$47,10,FALSE))</f>
        <v/>
      </c>
      <c r="AL184" s="136" t="str">
        <f>IF(AL183="","",VLOOKUP(AL183,シフト記号表!$C$6:$L$47,10,FALSE))</f>
        <v/>
      </c>
      <c r="AM184" s="136" t="str">
        <f>IF(AM183="","",VLOOKUP(AM183,シフト記号表!$C$6:$L$47,10,FALSE))</f>
        <v/>
      </c>
      <c r="AN184" s="136" t="str">
        <f>IF(AN183="","",VLOOKUP(AN183,シフト記号表!$C$6:$L$47,10,FALSE))</f>
        <v/>
      </c>
      <c r="AO184" s="136" t="str">
        <f>IF(AO183="","",VLOOKUP(AO183,シフト記号表!$C$6:$L$47,10,FALSE))</f>
        <v/>
      </c>
      <c r="AP184" s="136" t="str">
        <f>IF(AP183="","",VLOOKUP(AP183,シフト記号表!$C$6:$L$47,10,FALSE))</f>
        <v/>
      </c>
      <c r="AQ184" s="137" t="str">
        <f>IF(AQ183="","",VLOOKUP(AQ183,シフト記号表!$C$6:$L$47,10,FALSE))</f>
        <v/>
      </c>
      <c r="AR184" s="135" t="str">
        <f>IF(AR183="","",VLOOKUP(AR183,シフト記号表!$C$6:$L$47,10,FALSE))</f>
        <v/>
      </c>
      <c r="AS184" s="136" t="str">
        <f>IF(AS183="","",VLOOKUP(AS183,シフト記号表!$C$6:$L$47,10,FALSE))</f>
        <v/>
      </c>
      <c r="AT184" s="136" t="str">
        <f>IF(AT183="","",VLOOKUP(AT183,シフト記号表!$C$6:$L$47,10,FALSE))</f>
        <v/>
      </c>
      <c r="AU184" s="136" t="str">
        <f>IF(AU183="","",VLOOKUP(AU183,シフト記号表!$C$6:$L$47,10,FALSE))</f>
        <v/>
      </c>
      <c r="AV184" s="136" t="str">
        <f>IF(AV183="","",VLOOKUP(AV183,シフト記号表!$C$6:$L$47,10,FALSE))</f>
        <v/>
      </c>
      <c r="AW184" s="136" t="str">
        <f>IF(AW183="","",VLOOKUP(AW183,シフト記号表!$C$6:$L$47,10,FALSE))</f>
        <v/>
      </c>
      <c r="AX184" s="137" t="str">
        <f>IF(AX183="","",VLOOKUP(AX183,シフト記号表!$C$6:$L$47,10,FALSE))</f>
        <v/>
      </c>
      <c r="AY184" s="135" t="str">
        <f>IF(AY183="","",VLOOKUP(AY183,シフト記号表!$C$6:$L$47,10,FALSE))</f>
        <v/>
      </c>
      <c r="AZ184" s="136" t="str">
        <f>IF(AZ183="","",VLOOKUP(AZ183,シフト記号表!$C$6:$L$47,10,FALSE))</f>
        <v/>
      </c>
      <c r="BA184" s="136" t="str">
        <f>IF(BA183="","",VLOOKUP(BA183,シフト記号表!$C$6:$L$47,10,FALSE))</f>
        <v/>
      </c>
      <c r="BB184" s="1450">
        <f>IF($BE$3="４週",SUM(W184:AX184),IF($BE$3="暦月",SUM(W184:BA184),""))</f>
        <v>0</v>
      </c>
      <c r="BC184" s="1451"/>
      <c r="BD184" s="1452">
        <f>IF($BE$3="４週",BB184/4,IF($BE$3="暦月",(BB184/($BE$8/7)),""))</f>
        <v>0</v>
      </c>
      <c r="BE184" s="1451"/>
      <c r="BF184" s="1447"/>
      <c r="BG184" s="1448"/>
      <c r="BH184" s="1448"/>
      <c r="BI184" s="1448"/>
      <c r="BJ184" s="1449"/>
    </row>
    <row r="185" spans="2:62" ht="20.25" customHeight="1" x14ac:dyDescent="0.4">
      <c r="B185" s="1462">
        <f>B183+1</f>
        <v>85</v>
      </c>
      <c r="C185" s="1318"/>
      <c r="D185" s="1319"/>
      <c r="E185" s="130"/>
      <c r="F185" s="131"/>
      <c r="G185" s="130"/>
      <c r="H185" s="131"/>
      <c r="I185" s="1377"/>
      <c r="J185" s="1378"/>
      <c r="K185" s="1381"/>
      <c r="L185" s="1382"/>
      <c r="M185" s="1382"/>
      <c r="N185" s="1319"/>
      <c r="O185" s="1420"/>
      <c r="P185" s="1421"/>
      <c r="Q185" s="1421"/>
      <c r="R185" s="1421"/>
      <c r="S185" s="1422"/>
      <c r="T185" s="147" t="s">
        <v>18</v>
      </c>
      <c r="V185" s="98"/>
      <c r="W185" s="85"/>
      <c r="X185" s="86"/>
      <c r="Y185" s="86"/>
      <c r="Z185" s="86"/>
      <c r="AA185" s="86"/>
      <c r="AB185" s="86"/>
      <c r="AC185" s="87"/>
      <c r="AD185" s="85"/>
      <c r="AE185" s="86"/>
      <c r="AF185" s="86"/>
      <c r="AG185" s="86"/>
      <c r="AH185" s="86"/>
      <c r="AI185" s="86"/>
      <c r="AJ185" s="87"/>
      <c r="AK185" s="85"/>
      <c r="AL185" s="86"/>
      <c r="AM185" s="86"/>
      <c r="AN185" s="86"/>
      <c r="AO185" s="86"/>
      <c r="AP185" s="86"/>
      <c r="AQ185" s="87"/>
      <c r="AR185" s="85"/>
      <c r="AS185" s="86"/>
      <c r="AT185" s="86"/>
      <c r="AU185" s="86"/>
      <c r="AV185" s="86"/>
      <c r="AW185" s="86"/>
      <c r="AX185" s="87"/>
      <c r="AY185" s="85"/>
      <c r="AZ185" s="86"/>
      <c r="BA185" s="88"/>
      <c r="BB185" s="1373"/>
      <c r="BC185" s="1374"/>
      <c r="BD185" s="1375"/>
      <c r="BE185" s="1376"/>
      <c r="BF185" s="1385"/>
      <c r="BG185" s="1386"/>
      <c r="BH185" s="1386"/>
      <c r="BI185" s="1386"/>
      <c r="BJ185" s="1387"/>
    </row>
    <row r="186" spans="2:62" ht="20.25" customHeight="1" x14ac:dyDescent="0.4">
      <c r="B186" s="1463"/>
      <c r="C186" s="1453"/>
      <c r="D186" s="1454"/>
      <c r="E186" s="158"/>
      <c r="F186" s="159">
        <f>C185</f>
        <v>0</v>
      </c>
      <c r="G186" s="158"/>
      <c r="H186" s="159">
        <f>I185</f>
        <v>0</v>
      </c>
      <c r="I186" s="1455"/>
      <c r="J186" s="1456"/>
      <c r="K186" s="1457"/>
      <c r="L186" s="1458"/>
      <c r="M186" s="1458"/>
      <c r="N186" s="1454"/>
      <c r="O186" s="1420"/>
      <c r="P186" s="1421"/>
      <c r="Q186" s="1421"/>
      <c r="R186" s="1421"/>
      <c r="S186" s="1422"/>
      <c r="T186" s="148" t="s">
        <v>210</v>
      </c>
      <c r="U186" s="99"/>
      <c r="V186" s="149"/>
      <c r="W186" s="135" t="str">
        <f>IF(W185="","",VLOOKUP(W185,シフト記号表!$C$6:$L$47,10,FALSE))</f>
        <v/>
      </c>
      <c r="X186" s="136" t="str">
        <f>IF(X185="","",VLOOKUP(X185,シフト記号表!$C$6:$L$47,10,FALSE))</f>
        <v/>
      </c>
      <c r="Y186" s="136" t="str">
        <f>IF(Y185="","",VLOOKUP(Y185,シフト記号表!$C$6:$L$47,10,FALSE))</f>
        <v/>
      </c>
      <c r="Z186" s="136" t="str">
        <f>IF(Z185="","",VLOOKUP(Z185,シフト記号表!$C$6:$L$47,10,FALSE))</f>
        <v/>
      </c>
      <c r="AA186" s="136" t="str">
        <f>IF(AA185="","",VLOOKUP(AA185,シフト記号表!$C$6:$L$47,10,FALSE))</f>
        <v/>
      </c>
      <c r="AB186" s="136" t="str">
        <f>IF(AB185="","",VLOOKUP(AB185,シフト記号表!$C$6:$L$47,10,FALSE))</f>
        <v/>
      </c>
      <c r="AC186" s="137" t="str">
        <f>IF(AC185="","",VLOOKUP(AC185,シフト記号表!$C$6:$L$47,10,FALSE))</f>
        <v/>
      </c>
      <c r="AD186" s="135" t="str">
        <f>IF(AD185="","",VLOOKUP(AD185,シフト記号表!$C$6:$L$47,10,FALSE))</f>
        <v/>
      </c>
      <c r="AE186" s="136" t="str">
        <f>IF(AE185="","",VLOOKUP(AE185,シフト記号表!$C$6:$L$47,10,FALSE))</f>
        <v/>
      </c>
      <c r="AF186" s="136" t="str">
        <f>IF(AF185="","",VLOOKUP(AF185,シフト記号表!$C$6:$L$47,10,FALSE))</f>
        <v/>
      </c>
      <c r="AG186" s="136" t="str">
        <f>IF(AG185="","",VLOOKUP(AG185,シフト記号表!$C$6:$L$47,10,FALSE))</f>
        <v/>
      </c>
      <c r="AH186" s="136" t="str">
        <f>IF(AH185="","",VLOOKUP(AH185,シフト記号表!$C$6:$L$47,10,FALSE))</f>
        <v/>
      </c>
      <c r="AI186" s="136" t="str">
        <f>IF(AI185="","",VLOOKUP(AI185,シフト記号表!$C$6:$L$47,10,FALSE))</f>
        <v/>
      </c>
      <c r="AJ186" s="137" t="str">
        <f>IF(AJ185="","",VLOOKUP(AJ185,シフト記号表!$C$6:$L$47,10,FALSE))</f>
        <v/>
      </c>
      <c r="AK186" s="135" t="str">
        <f>IF(AK185="","",VLOOKUP(AK185,シフト記号表!$C$6:$L$47,10,FALSE))</f>
        <v/>
      </c>
      <c r="AL186" s="136" t="str">
        <f>IF(AL185="","",VLOOKUP(AL185,シフト記号表!$C$6:$L$47,10,FALSE))</f>
        <v/>
      </c>
      <c r="AM186" s="136" t="str">
        <f>IF(AM185="","",VLOOKUP(AM185,シフト記号表!$C$6:$L$47,10,FALSE))</f>
        <v/>
      </c>
      <c r="AN186" s="136" t="str">
        <f>IF(AN185="","",VLOOKUP(AN185,シフト記号表!$C$6:$L$47,10,FALSE))</f>
        <v/>
      </c>
      <c r="AO186" s="136" t="str">
        <f>IF(AO185="","",VLOOKUP(AO185,シフト記号表!$C$6:$L$47,10,FALSE))</f>
        <v/>
      </c>
      <c r="AP186" s="136" t="str">
        <f>IF(AP185="","",VLOOKUP(AP185,シフト記号表!$C$6:$L$47,10,FALSE))</f>
        <v/>
      </c>
      <c r="AQ186" s="137" t="str">
        <f>IF(AQ185="","",VLOOKUP(AQ185,シフト記号表!$C$6:$L$47,10,FALSE))</f>
        <v/>
      </c>
      <c r="AR186" s="135" t="str">
        <f>IF(AR185="","",VLOOKUP(AR185,シフト記号表!$C$6:$L$47,10,FALSE))</f>
        <v/>
      </c>
      <c r="AS186" s="136" t="str">
        <f>IF(AS185="","",VLOOKUP(AS185,シフト記号表!$C$6:$L$47,10,FALSE))</f>
        <v/>
      </c>
      <c r="AT186" s="136" t="str">
        <f>IF(AT185="","",VLOOKUP(AT185,シフト記号表!$C$6:$L$47,10,FALSE))</f>
        <v/>
      </c>
      <c r="AU186" s="136" t="str">
        <f>IF(AU185="","",VLOOKUP(AU185,シフト記号表!$C$6:$L$47,10,FALSE))</f>
        <v/>
      </c>
      <c r="AV186" s="136" t="str">
        <f>IF(AV185="","",VLOOKUP(AV185,シフト記号表!$C$6:$L$47,10,FALSE))</f>
        <v/>
      </c>
      <c r="AW186" s="136" t="str">
        <f>IF(AW185="","",VLOOKUP(AW185,シフト記号表!$C$6:$L$47,10,FALSE))</f>
        <v/>
      </c>
      <c r="AX186" s="137" t="str">
        <f>IF(AX185="","",VLOOKUP(AX185,シフト記号表!$C$6:$L$47,10,FALSE))</f>
        <v/>
      </c>
      <c r="AY186" s="135" t="str">
        <f>IF(AY185="","",VLOOKUP(AY185,シフト記号表!$C$6:$L$47,10,FALSE))</f>
        <v/>
      </c>
      <c r="AZ186" s="136" t="str">
        <f>IF(AZ185="","",VLOOKUP(AZ185,シフト記号表!$C$6:$L$47,10,FALSE))</f>
        <v/>
      </c>
      <c r="BA186" s="136" t="str">
        <f>IF(BA185="","",VLOOKUP(BA185,シフト記号表!$C$6:$L$47,10,FALSE))</f>
        <v/>
      </c>
      <c r="BB186" s="1450">
        <f>IF($BE$3="４週",SUM(W186:AX186),IF($BE$3="暦月",SUM(W186:BA186),""))</f>
        <v>0</v>
      </c>
      <c r="BC186" s="1451"/>
      <c r="BD186" s="1452">
        <f>IF($BE$3="４週",BB186/4,IF($BE$3="暦月",(BB186/($BE$8/7)),""))</f>
        <v>0</v>
      </c>
      <c r="BE186" s="1451"/>
      <c r="BF186" s="1447"/>
      <c r="BG186" s="1448"/>
      <c r="BH186" s="1448"/>
      <c r="BI186" s="1448"/>
      <c r="BJ186" s="1449"/>
    </row>
    <row r="187" spans="2:62" ht="20.25" customHeight="1" x14ac:dyDescent="0.4">
      <c r="B187" s="1462">
        <f>B185+1</f>
        <v>86</v>
      </c>
      <c r="C187" s="1318"/>
      <c r="D187" s="1319"/>
      <c r="E187" s="130"/>
      <c r="F187" s="131"/>
      <c r="G187" s="130"/>
      <c r="H187" s="131"/>
      <c r="I187" s="1377"/>
      <c r="J187" s="1378"/>
      <c r="K187" s="1381"/>
      <c r="L187" s="1382"/>
      <c r="M187" s="1382"/>
      <c r="N187" s="1319"/>
      <c r="O187" s="1420"/>
      <c r="P187" s="1421"/>
      <c r="Q187" s="1421"/>
      <c r="R187" s="1421"/>
      <c r="S187" s="1422"/>
      <c r="T187" s="147" t="s">
        <v>18</v>
      </c>
      <c r="V187" s="98"/>
      <c r="W187" s="85"/>
      <c r="X187" s="86"/>
      <c r="Y187" s="86"/>
      <c r="Z187" s="86"/>
      <c r="AA187" s="86"/>
      <c r="AB187" s="86"/>
      <c r="AC187" s="87"/>
      <c r="AD187" s="85"/>
      <c r="AE187" s="86"/>
      <c r="AF187" s="86"/>
      <c r="AG187" s="86"/>
      <c r="AH187" s="86"/>
      <c r="AI187" s="86"/>
      <c r="AJ187" s="87"/>
      <c r="AK187" s="85"/>
      <c r="AL187" s="86"/>
      <c r="AM187" s="86"/>
      <c r="AN187" s="86"/>
      <c r="AO187" s="86"/>
      <c r="AP187" s="86"/>
      <c r="AQ187" s="87"/>
      <c r="AR187" s="85"/>
      <c r="AS187" s="86"/>
      <c r="AT187" s="86"/>
      <c r="AU187" s="86"/>
      <c r="AV187" s="86"/>
      <c r="AW187" s="86"/>
      <c r="AX187" s="87"/>
      <c r="AY187" s="85"/>
      <c r="AZ187" s="86"/>
      <c r="BA187" s="88"/>
      <c r="BB187" s="1373"/>
      <c r="BC187" s="1374"/>
      <c r="BD187" s="1375"/>
      <c r="BE187" s="1376"/>
      <c r="BF187" s="1385"/>
      <c r="BG187" s="1386"/>
      <c r="BH187" s="1386"/>
      <c r="BI187" s="1386"/>
      <c r="BJ187" s="1387"/>
    </row>
    <row r="188" spans="2:62" ht="20.25" customHeight="1" x14ac:dyDescent="0.4">
      <c r="B188" s="1463"/>
      <c r="C188" s="1453"/>
      <c r="D188" s="1454"/>
      <c r="E188" s="158"/>
      <c r="F188" s="159">
        <f>C187</f>
        <v>0</v>
      </c>
      <c r="G188" s="158"/>
      <c r="H188" s="159">
        <f>I187</f>
        <v>0</v>
      </c>
      <c r="I188" s="1455"/>
      <c r="J188" s="1456"/>
      <c r="K188" s="1457"/>
      <c r="L188" s="1458"/>
      <c r="M188" s="1458"/>
      <c r="N188" s="1454"/>
      <c r="O188" s="1420"/>
      <c r="P188" s="1421"/>
      <c r="Q188" s="1421"/>
      <c r="R188" s="1421"/>
      <c r="S188" s="1422"/>
      <c r="T188" s="148" t="s">
        <v>210</v>
      </c>
      <c r="U188" s="99"/>
      <c r="V188" s="149"/>
      <c r="W188" s="135" t="str">
        <f>IF(W187="","",VLOOKUP(W187,シフト記号表!$C$6:$L$47,10,FALSE))</f>
        <v/>
      </c>
      <c r="X188" s="136" t="str">
        <f>IF(X187="","",VLOOKUP(X187,シフト記号表!$C$6:$L$47,10,FALSE))</f>
        <v/>
      </c>
      <c r="Y188" s="136" t="str">
        <f>IF(Y187="","",VLOOKUP(Y187,シフト記号表!$C$6:$L$47,10,FALSE))</f>
        <v/>
      </c>
      <c r="Z188" s="136" t="str">
        <f>IF(Z187="","",VLOOKUP(Z187,シフト記号表!$C$6:$L$47,10,FALSE))</f>
        <v/>
      </c>
      <c r="AA188" s="136" t="str">
        <f>IF(AA187="","",VLOOKUP(AA187,シフト記号表!$C$6:$L$47,10,FALSE))</f>
        <v/>
      </c>
      <c r="AB188" s="136" t="str">
        <f>IF(AB187="","",VLOOKUP(AB187,シフト記号表!$C$6:$L$47,10,FALSE))</f>
        <v/>
      </c>
      <c r="AC188" s="137" t="str">
        <f>IF(AC187="","",VLOOKUP(AC187,シフト記号表!$C$6:$L$47,10,FALSE))</f>
        <v/>
      </c>
      <c r="AD188" s="135" t="str">
        <f>IF(AD187="","",VLOOKUP(AD187,シフト記号表!$C$6:$L$47,10,FALSE))</f>
        <v/>
      </c>
      <c r="AE188" s="136" t="str">
        <f>IF(AE187="","",VLOOKUP(AE187,シフト記号表!$C$6:$L$47,10,FALSE))</f>
        <v/>
      </c>
      <c r="AF188" s="136" t="str">
        <f>IF(AF187="","",VLOOKUP(AF187,シフト記号表!$C$6:$L$47,10,FALSE))</f>
        <v/>
      </c>
      <c r="AG188" s="136" t="str">
        <f>IF(AG187="","",VLOOKUP(AG187,シフト記号表!$C$6:$L$47,10,FALSE))</f>
        <v/>
      </c>
      <c r="AH188" s="136" t="str">
        <f>IF(AH187="","",VLOOKUP(AH187,シフト記号表!$C$6:$L$47,10,FALSE))</f>
        <v/>
      </c>
      <c r="AI188" s="136" t="str">
        <f>IF(AI187="","",VLOOKUP(AI187,シフト記号表!$C$6:$L$47,10,FALSE))</f>
        <v/>
      </c>
      <c r="AJ188" s="137" t="str">
        <f>IF(AJ187="","",VLOOKUP(AJ187,シフト記号表!$C$6:$L$47,10,FALSE))</f>
        <v/>
      </c>
      <c r="AK188" s="135" t="str">
        <f>IF(AK187="","",VLOOKUP(AK187,シフト記号表!$C$6:$L$47,10,FALSE))</f>
        <v/>
      </c>
      <c r="AL188" s="136" t="str">
        <f>IF(AL187="","",VLOOKUP(AL187,シフト記号表!$C$6:$L$47,10,FALSE))</f>
        <v/>
      </c>
      <c r="AM188" s="136" t="str">
        <f>IF(AM187="","",VLOOKUP(AM187,シフト記号表!$C$6:$L$47,10,FALSE))</f>
        <v/>
      </c>
      <c r="AN188" s="136" t="str">
        <f>IF(AN187="","",VLOOKUP(AN187,シフト記号表!$C$6:$L$47,10,FALSE))</f>
        <v/>
      </c>
      <c r="AO188" s="136" t="str">
        <f>IF(AO187="","",VLOOKUP(AO187,シフト記号表!$C$6:$L$47,10,FALSE))</f>
        <v/>
      </c>
      <c r="AP188" s="136" t="str">
        <f>IF(AP187="","",VLOOKUP(AP187,シフト記号表!$C$6:$L$47,10,FALSE))</f>
        <v/>
      </c>
      <c r="AQ188" s="137" t="str">
        <f>IF(AQ187="","",VLOOKUP(AQ187,シフト記号表!$C$6:$L$47,10,FALSE))</f>
        <v/>
      </c>
      <c r="AR188" s="135" t="str">
        <f>IF(AR187="","",VLOOKUP(AR187,シフト記号表!$C$6:$L$47,10,FALSE))</f>
        <v/>
      </c>
      <c r="AS188" s="136" t="str">
        <f>IF(AS187="","",VLOOKUP(AS187,シフト記号表!$C$6:$L$47,10,FALSE))</f>
        <v/>
      </c>
      <c r="AT188" s="136" t="str">
        <f>IF(AT187="","",VLOOKUP(AT187,シフト記号表!$C$6:$L$47,10,FALSE))</f>
        <v/>
      </c>
      <c r="AU188" s="136" t="str">
        <f>IF(AU187="","",VLOOKUP(AU187,シフト記号表!$C$6:$L$47,10,FALSE))</f>
        <v/>
      </c>
      <c r="AV188" s="136" t="str">
        <f>IF(AV187="","",VLOOKUP(AV187,シフト記号表!$C$6:$L$47,10,FALSE))</f>
        <v/>
      </c>
      <c r="AW188" s="136" t="str">
        <f>IF(AW187="","",VLOOKUP(AW187,シフト記号表!$C$6:$L$47,10,FALSE))</f>
        <v/>
      </c>
      <c r="AX188" s="137" t="str">
        <f>IF(AX187="","",VLOOKUP(AX187,シフト記号表!$C$6:$L$47,10,FALSE))</f>
        <v/>
      </c>
      <c r="AY188" s="135" t="str">
        <f>IF(AY187="","",VLOOKUP(AY187,シフト記号表!$C$6:$L$47,10,FALSE))</f>
        <v/>
      </c>
      <c r="AZ188" s="136" t="str">
        <f>IF(AZ187="","",VLOOKUP(AZ187,シフト記号表!$C$6:$L$47,10,FALSE))</f>
        <v/>
      </c>
      <c r="BA188" s="136" t="str">
        <f>IF(BA187="","",VLOOKUP(BA187,シフト記号表!$C$6:$L$47,10,FALSE))</f>
        <v/>
      </c>
      <c r="BB188" s="1450">
        <f>IF($BE$3="４週",SUM(W188:AX188),IF($BE$3="暦月",SUM(W188:BA188),""))</f>
        <v>0</v>
      </c>
      <c r="BC188" s="1451"/>
      <c r="BD188" s="1452">
        <f>IF($BE$3="４週",BB188/4,IF($BE$3="暦月",(BB188/($BE$8/7)),""))</f>
        <v>0</v>
      </c>
      <c r="BE188" s="1451"/>
      <c r="BF188" s="1447"/>
      <c r="BG188" s="1448"/>
      <c r="BH188" s="1448"/>
      <c r="BI188" s="1448"/>
      <c r="BJ188" s="1449"/>
    </row>
    <row r="189" spans="2:62" ht="20.25" customHeight="1" x14ac:dyDescent="0.4">
      <c r="B189" s="1462">
        <f>B187+1</f>
        <v>87</v>
      </c>
      <c r="C189" s="1318"/>
      <c r="D189" s="1319"/>
      <c r="E189" s="130"/>
      <c r="F189" s="131"/>
      <c r="G189" s="130"/>
      <c r="H189" s="131"/>
      <c r="I189" s="1377"/>
      <c r="J189" s="1378"/>
      <c r="K189" s="1381"/>
      <c r="L189" s="1382"/>
      <c r="M189" s="1382"/>
      <c r="N189" s="1319"/>
      <c r="O189" s="1420"/>
      <c r="P189" s="1421"/>
      <c r="Q189" s="1421"/>
      <c r="R189" s="1421"/>
      <c r="S189" s="1422"/>
      <c r="T189" s="147" t="s">
        <v>18</v>
      </c>
      <c r="V189" s="98"/>
      <c r="W189" s="85"/>
      <c r="X189" s="86"/>
      <c r="Y189" s="86"/>
      <c r="Z189" s="86"/>
      <c r="AA189" s="86"/>
      <c r="AB189" s="86"/>
      <c r="AC189" s="87"/>
      <c r="AD189" s="85"/>
      <c r="AE189" s="86"/>
      <c r="AF189" s="86"/>
      <c r="AG189" s="86"/>
      <c r="AH189" s="86"/>
      <c r="AI189" s="86"/>
      <c r="AJ189" s="87"/>
      <c r="AK189" s="85"/>
      <c r="AL189" s="86"/>
      <c r="AM189" s="86"/>
      <c r="AN189" s="86"/>
      <c r="AO189" s="86"/>
      <c r="AP189" s="86"/>
      <c r="AQ189" s="87"/>
      <c r="AR189" s="85"/>
      <c r="AS189" s="86"/>
      <c r="AT189" s="86"/>
      <c r="AU189" s="86"/>
      <c r="AV189" s="86"/>
      <c r="AW189" s="86"/>
      <c r="AX189" s="87"/>
      <c r="AY189" s="85"/>
      <c r="AZ189" s="86"/>
      <c r="BA189" s="88"/>
      <c r="BB189" s="1373"/>
      <c r="BC189" s="1374"/>
      <c r="BD189" s="1375"/>
      <c r="BE189" s="1376"/>
      <c r="BF189" s="1385"/>
      <c r="BG189" s="1386"/>
      <c r="BH189" s="1386"/>
      <c r="BI189" s="1386"/>
      <c r="BJ189" s="1387"/>
    </row>
    <row r="190" spans="2:62" ht="20.25" customHeight="1" x14ac:dyDescent="0.4">
      <c r="B190" s="1463"/>
      <c r="C190" s="1453"/>
      <c r="D190" s="1454"/>
      <c r="E190" s="158"/>
      <c r="F190" s="159">
        <f>C189</f>
        <v>0</v>
      </c>
      <c r="G190" s="158"/>
      <c r="H190" s="159">
        <f>I189</f>
        <v>0</v>
      </c>
      <c r="I190" s="1455"/>
      <c r="J190" s="1456"/>
      <c r="K190" s="1457"/>
      <c r="L190" s="1458"/>
      <c r="M190" s="1458"/>
      <c r="N190" s="1454"/>
      <c r="O190" s="1420"/>
      <c r="P190" s="1421"/>
      <c r="Q190" s="1421"/>
      <c r="R190" s="1421"/>
      <c r="S190" s="1422"/>
      <c r="T190" s="148" t="s">
        <v>210</v>
      </c>
      <c r="U190" s="99"/>
      <c r="V190" s="149"/>
      <c r="W190" s="135" t="str">
        <f>IF(W189="","",VLOOKUP(W189,シフト記号表!$C$6:$L$47,10,FALSE))</f>
        <v/>
      </c>
      <c r="X190" s="136" t="str">
        <f>IF(X189="","",VLOOKUP(X189,シフト記号表!$C$6:$L$47,10,FALSE))</f>
        <v/>
      </c>
      <c r="Y190" s="136" t="str">
        <f>IF(Y189="","",VLOOKUP(Y189,シフト記号表!$C$6:$L$47,10,FALSE))</f>
        <v/>
      </c>
      <c r="Z190" s="136" t="str">
        <f>IF(Z189="","",VLOOKUP(Z189,シフト記号表!$C$6:$L$47,10,FALSE))</f>
        <v/>
      </c>
      <c r="AA190" s="136" t="str">
        <f>IF(AA189="","",VLOOKUP(AA189,シフト記号表!$C$6:$L$47,10,FALSE))</f>
        <v/>
      </c>
      <c r="AB190" s="136" t="str">
        <f>IF(AB189="","",VLOOKUP(AB189,シフト記号表!$C$6:$L$47,10,FALSE))</f>
        <v/>
      </c>
      <c r="AC190" s="137" t="str">
        <f>IF(AC189="","",VLOOKUP(AC189,シフト記号表!$C$6:$L$47,10,FALSE))</f>
        <v/>
      </c>
      <c r="AD190" s="135" t="str">
        <f>IF(AD189="","",VLOOKUP(AD189,シフト記号表!$C$6:$L$47,10,FALSE))</f>
        <v/>
      </c>
      <c r="AE190" s="136" t="str">
        <f>IF(AE189="","",VLOOKUP(AE189,シフト記号表!$C$6:$L$47,10,FALSE))</f>
        <v/>
      </c>
      <c r="AF190" s="136" t="str">
        <f>IF(AF189="","",VLOOKUP(AF189,シフト記号表!$C$6:$L$47,10,FALSE))</f>
        <v/>
      </c>
      <c r="AG190" s="136" t="str">
        <f>IF(AG189="","",VLOOKUP(AG189,シフト記号表!$C$6:$L$47,10,FALSE))</f>
        <v/>
      </c>
      <c r="AH190" s="136" t="str">
        <f>IF(AH189="","",VLOOKUP(AH189,シフト記号表!$C$6:$L$47,10,FALSE))</f>
        <v/>
      </c>
      <c r="AI190" s="136" t="str">
        <f>IF(AI189="","",VLOOKUP(AI189,シフト記号表!$C$6:$L$47,10,FALSE))</f>
        <v/>
      </c>
      <c r="AJ190" s="137" t="str">
        <f>IF(AJ189="","",VLOOKUP(AJ189,シフト記号表!$C$6:$L$47,10,FALSE))</f>
        <v/>
      </c>
      <c r="AK190" s="135" t="str">
        <f>IF(AK189="","",VLOOKUP(AK189,シフト記号表!$C$6:$L$47,10,FALSE))</f>
        <v/>
      </c>
      <c r="AL190" s="136" t="str">
        <f>IF(AL189="","",VLOOKUP(AL189,シフト記号表!$C$6:$L$47,10,FALSE))</f>
        <v/>
      </c>
      <c r="AM190" s="136" t="str">
        <f>IF(AM189="","",VLOOKUP(AM189,シフト記号表!$C$6:$L$47,10,FALSE))</f>
        <v/>
      </c>
      <c r="AN190" s="136" t="str">
        <f>IF(AN189="","",VLOOKUP(AN189,シフト記号表!$C$6:$L$47,10,FALSE))</f>
        <v/>
      </c>
      <c r="AO190" s="136" t="str">
        <f>IF(AO189="","",VLOOKUP(AO189,シフト記号表!$C$6:$L$47,10,FALSE))</f>
        <v/>
      </c>
      <c r="AP190" s="136" t="str">
        <f>IF(AP189="","",VLOOKUP(AP189,シフト記号表!$C$6:$L$47,10,FALSE))</f>
        <v/>
      </c>
      <c r="AQ190" s="137" t="str">
        <f>IF(AQ189="","",VLOOKUP(AQ189,シフト記号表!$C$6:$L$47,10,FALSE))</f>
        <v/>
      </c>
      <c r="AR190" s="135" t="str">
        <f>IF(AR189="","",VLOOKUP(AR189,シフト記号表!$C$6:$L$47,10,FALSE))</f>
        <v/>
      </c>
      <c r="AS190" s="136" t="str">
        <f>IF(AS189="","",VLOOKUP(AS189,シフト記号表!$C$6:$L$47,10,FALSE))</f>
        <v/>
      </c>
      <c r="AT190" s="136" t="str">
        <f>IF(AT189="","",VLOOKUP(AT189,シフト記号表!$C$6:$L$47,10,FALSE))</f>
        <v/>
      </c>
      <c r="AU190" s="136" t="str">
        <f>IF(AU189="","",VLOOKUP(AU189,シフト記号表!$C$6:$L$47,10,FALSE))</f>
        <v/>
      </c>
      <c r="AV190" s="136" t="str">
        <f>IF(AV189="","",VLOOKUP(AV189,シフト記号表!$C$6:$L$47,10,FALSE))</f>
        <v/>
      </c>
      <c r="AW190" s="136" t="str">
        <f>IF(AW189="","",VLOOKUP(AW189,シフト記号表!$C$6:$L$47,10,FALSE))</f>
        <v/>
      </c>
      <c r="AX190" s="137" t="str">
        <f>IF(AX189="","",VLOOKUP(AX189,シフト記号表!$C$6:$L$47,10,FALSE))</f>
        <v/>
      </c>
      <c r="AY190" s="135" t="str">
        <f>IF(AY189="","",VLOOKUP(AY189,シフト記号表!$C$6:$L$47,10,FALSE))</f>
        <v/>
      </c>
      <c r="AZ190" s="136" t="str">
        <f>IF(AZ189="","",VLOOKUP(AZ189,シフト記号表!$C$6:$L$47,10,FALSE))</f>
        <v/>
      </c>
      <c r="BA190" s="136" t="str">
        <f>IF(BA189="","",VLOOKUP(BA189,シフト記号表!$C$6:$L$47,10,FALSE))</f>
        <v/>
      </c>
      <c r="BB190" s="1450">
        <f>IF($BE$3="４週",SUM(W190:AX190),IF($BE$3="暦月",SUM(W190:BA190),""))</f>
        <v>0</v>
      </c>
      <c r="BC190" s="1451"/>
      <c r="BD190" s="1452">
        <f>IF($BE$3="４週",BB190/4,IF($BE$3="暦月",(BB190/($BE$8/7)),""))</f>
        <v>0</v>
      </c>
      <c r="BE190" s="1451"/>
      <c r="BF190" s="1447"/>
      <c r="BG190" s="1448"/>
      <c r="BH190" s="1448"/>
      <c r="BI190" s="1448"/>
      <c r="BJ190" s="1449"/>
    </row>
    <row r="191" spans="2:62" ht="20.25" customHeight="1" x14ac:dyDescent="0.4">
      <c r="B191" s="1462">
        <f>B189+1</f>
        <v>88</v>
      </c>
      <c r="C191" s="1318"/>
      <c r="D191" s="1319"/>
      <c r="E191" s="130"/>
      <c r="F191" s="131"/>
      <c r="G191" s="130"/>
      <c r="H191" s="131"/>
      <c r="I191" s="1377"/>
      <c r="J191" s="1378"/>
      <c r="K191" s="1381"/>
      <c r="L191" s="1382"/>
      <c r="M191" s="1382"/>
      <c r="N191" s="1319"/>
      <c r="O191" s="1420"/>
      <c r="P191" s="1421"/>
      <c r="Q191" s="1421"/>
      <c r="R191" s="1421"/>
      <c r="S191" s="1422"/>
      <c r="T191" s="147" t="s">
        <v>18</v>
      </c>
      <c r="V191" s="98"/>
      <c r="W191" s="85"/>
      <c r="X191" s="86"/>
      <c r="Y191" s="86"/>
      <c r="Z191" s="86"/>
      <c r="AA191" s="86"/>
      <c r="AB191" s="86"/>
      <c r="AC191" s="87"/>
      <c r="AD191" s="85"/>
      <c r="AE191" s="86"/>
      <c r="AF191" s="86"/>
      <c r="AG191" s="86"/>
      <c r="AH191" s="86"/>
      <c r="AI191" s="86"/>
      <c r="AJ191" s="87"/>
      <c r="AK191" s="85"/>
      <c r="AL191" s="86"/>
      <c r="AM191" s="86"/>
      <c r="AN191" s="86"/>
      <c r="AO191" s="86"/>
      <c r="AP191" s="86"/>
      <c r="AQ191" s="87"/>
      <c r="AR191" s="85"/>
      <c r="AS191" s="86"/>
      <c r="AT191" s="86"/>
      <c r="AU191" s="86"/>
      <c r="AV191" s="86"/>
      <c r="AW191" s="86"/>
      <c r="AX191" s="87"/>
      <c r="AY191" s="85"/>
      <c r="AZ191" s="86"/>
      <c r="BA191" s="88"/>
      <c r="BB191" s="1373"/>
      <c r="BC191" s="1374"/>
      <c r="BD191" s="1375"/>
      <c r="BE191" s="1376"/>
      <c r="BF191" s="1385"/>
      <c r="BG191" s="1386"/>
      <c r="BH191" s="1386"/>
      <c r="BI191" s="1386"/>
      <c r="BJ191" s="1387"/>
    </row>
    <row r="192" spans="2:62" ht="20.25" customHeight="1" x14ac:dyDescent="0.4">
      <c r="B192" s="1463"/>
      <c r="C192" s="1453"/>
      <c r="D192" s="1454"/>
      <c r="E192" s="158"/>
      <c r="F192" s="159">
        <f>C191</f>
        <v>0</v>
      </c>
      <c r="G192" s="158"/>
      <c r="H192" s="159">
        <f>I191</f>
        <v>0</v>
      </c>
      <c r="I192" s="1455"/>
      <c r="J192" s="1456"/>
      <c r="K192" s="1457"/>
      <c r="L192" s="1458"/>
      <c r="M192" s="1458"/>
      <c r="N192" s="1454"/>
      <c r="O192" s="1420"/>
      <c r="P192" s="1421"/>
      <c r="Q192" s="1421"/>
      <c r="R192" s="1421"/>
      <c r="S192" s="1422"/>
      <c r="T192" s="148" t="s">
        <v>210</v>
      </c>
      <c r="U192" s="99"/>
      <c r="V192" s="149"/>
      <c r="W192" s="135" t="str">
        <f>IF(W191="","",VLOOKUP(W191,シフト記号表!$C$6:$L$47,10,FALSE))</f>
        <v/>
      </c>
      <c r="X192" s="136" t="str">
        <f>IF(X191="","",VLOOKUP(X191,シフト記号表!$C$6:$L$47,10,FALSE))</f>
        <v/>
      </c>
      <c r="Y192" s="136" t="str">
        <f>IF(Y191="","",VLOOKUP(Y191,シフト記号表!$C$6:$L$47,10,FALSE))</f>
        <v/>
      </c>
      <c r="Z192" s="136" t="str">
        <f>IF(Z191="","",VLOOKUP(Z191,シフト記号表!$C$6:$L$47,10,FALSE))</f>
        <v/>
      </c>
      <c r="AA192" s="136" t="str">
        <f>IF(AA191="","",VLOOKUP(AA191,シフト記号表!$C$6:$L$47,10,FALSE))</f>
        <v/>
      </c>
      <c r="AB192" s="136" t="str">
        <f>IF(AB191="","",VLOOKUP(AB191,シフト記号表!$C$6:$L$47,10,FALSE))</f>
        <v/>
      </c>
      <c r="AC192" s="137" t="str">
        <f>IF(AC191="","",VLOOKUP(AC191,シフト記号表!$C$6:$L$47,10,FALSE))</f>
        <v/>
      </c>
      <c r="AD192" s="135" t="str">
        <f>IF(AD191="","",VLOOKUP(AD191,シフト記号表!$C$6:$L$47,10,FALSE))</f>
        <v/>
      </c>
      <c r="AE192" s="136" t="str">
        <f>IF(AE191="","",VLOOKUP(AE191,シフト記号表!$C$6:$L$47,10,FALSE))</f>
        <v/>
      </c>
      <c r="AF192" s="136" t="str">
        <f>IF(AF191="","",VLOOKUP(AF191,シフト記号表!$C$6:$L$47,10,FALSE))</f>
        <v/>
      </c>
      <c r="AG192" s="136" t="str">
        <f>IF(AG191="","",VLOOKUP(AG191,シフト記号表!$C$6:$L$47,10,FALSE))</f>
        <v/>
      </c>
      <c r="AH192" s="136" t="str">
        <f>IF(AH191="","",VLOOKUP(AH191,シフト記号表!$C$6:$L$47,10,FALSE))</f>
        <v/>
      </c>
      <c r="AI192" s="136" t="str">
        <f>IF(AI191="","",VLOOKUP(AI191,シフト記号表!$C$6:$L$47,10,FALSE))</f>
        <v/>
      </c>
      <c r="AJ192" s="137" t="str">
        <f>IF(AJ191="","",VLOOKUP(AJ191,シフト記号表!$C$6:$L$47,10,FALSE))</f>
        <v/>
      </c>
      <c r="AK192" s="135" t="str">
        <f>IF(AK191="","",VLOOKUP(AK191,シフト記号表!$C$6:$L$47,10,FALSE))</f>
        <v/>
      </c>
      <c r="AL192" s="136" t="str">
        <f>IF(AL191="","",VLOOKUP(AL191,シフト記号表!$C$6:$L$47,10,FALSE))</f>
        <v/>
      </c>
      <c r="AM192" s="136" t="str">
        <f>IF(AM191="","",VLOOKUP(AM191,シフト記号表!$C$6:$L$47,10,FALSE))</f>
        <v/>
      </c>
      <c r="AN192" s="136" t="str">
        <f>IF(AN191="","",VLOOKUP(AN191,シフト記号表!$C$6:$L$47,10,FALSE))</f>
        <v/>
      </c>
      <c r="AO192" s="136" t="str">
        <f>IF(AO191="","",VLOOKUP(AO191,シフト記号表!$C$6:$L$47,10,FALSE))</f>
        <v/>
      </c>
      <c r="AP192" s="136" t="str">
        <f>IF(AP191="","",VLOOKUP(AP191,シフト記号表!$C$6:$L$47,10,FALSE))</f>
        <v/>
      </c>
      <c r="AQ192" s="137" t="str">
        <f>IF(AQ191="","",VLOOKUP(AQ191,シフト記号表!$C$6:$L$47,10,FALSE))</f>
        <v/>
      </c>
      <c r="AR192" s="135" t="str">
        <f>IF(AR191="","",VLOOKUP(AR191,シフト記号表!$C$6:$L$47,10,FALSE))</f>
        <v/>
      </c>
      <c r="AS192" s="136" t="str">
        <f>IF(AS191="","",VLOOKUP(AS191,シフト記号表!$C$6:$L$47,10,FALSE))</f>
        <v/>
      </c>
      <c r="AT192" s="136" t="str">
        <f>IF(AT191="","",VLOOKUP(AT191,シフト記号表!$C$6:$L$47,10,FALSE))</f>
        <v/>
      </c>
      <c r="AU192" s="136" t="str">
        <f>IF(AU191="","",VLOOKUP(AU191,シフト記号表!$C$6:$L$47,10,FALSE))</f>
        <v/>
      </c>
      <c r="AV192" s="136" t="str">
        <f>IF(AV191="","",VLOOKUP(AV191,シフト記号表!$C$6:$L$47,10,FALSE))</f>
        <v/>
      </c>
      <c r="AW192" s="136" t="str">
        <f>IF(AW191="","",VLOOKUP(AW191,シフト記号表!$C$6:$L$47,10,FALSE))</f>
        <v/>
      </c>
      <c r="AX192" s="137" t="str">
        <f>IF(AX191="","",VLOOKUP(AX191,シフト記号表!$C$6:$L$47,10,FALSE))</f>
        <v/>
      </c>
      <c r="AY192" s="135" t="str">
        <f>IF(AY191="","",VLOOKUP(AY191,シフト記号表!$C$6:$L$47,10,FALSE))</f>
        <v/>
      </c>
      <c r="AZ192" s="136" t="str">
        <f>IF(AZ191="","",VLOOKUP(AZ191,シフト記号表!$C$6:$L$47,10,FALSE))</f>
        <v/>
      </c>
      <c r="BA192" s="136" t="str">
        <f>IF(BA191="","",VLOOKUP(BA191,シフト記号表!$C$6:$L$47,10,FALSE))</f>
        <v/>
      </c>
      <c r="BB192" s="1450">
        <f>IF($BE$3="４週",SUM(W192:AX192),IF($BE$3="暦月",SUM(W192:BA192),""))</f>
        <v>0</v>
      </c>
      <c r="BC192" s="1451"/>
      <c r="BD192" s="1452">
        <f>IF($BE$3="４週",BB192/4,IF($BE$3="暦月",(BB192/($BE$8/7)),""))</f>
        <v>0</v>
      </c>
      <c r="BE192" s="1451"/>
      <c r="BF192" s="1447"/>
      <c r="BG192" s="1448"/>
      <c r="BH192" s="1448"/>
      <c r="BI192" s="1448"/>
      <c r="BJ192" s="1449"/>
    </row>
    <row r="193" spans="2:62" ht="20.25" customHeight="1" x14ac:dyDescent="0.4">
      <c r="B193" s="1462">
        <f>B191+1</f>
        <v>89</v>
      </c>
      <c r="C193" s="1318"/>
      <c r="D193" s="1319"/>
      <c r="E193" s="130"/>
      <c r="F193" s="131"/>
      <c r="G193" s="130"/>
      <c r="H193" s="131"/>
      <c r="I193" s="1377"/>
      <c r="J193" s="1378"/>
      <c r="K193" s="1381"/>
      <c r="L193" s="1382"/>
      <c r="M193" s="1382"/>
      <c r="N193" s="1319"/>
      <c r="O193" s="1420"/>
      <c r="P193" s="1421"/>
      <c r="Q193" s="1421"/>
      <c r="R193" s="1421"/>
      <c r="S193" s="1422"/>
      <c r="T193" s="147" t="s">
        <v>18</v>
      </c>
      <c r="V193" s="98"/>
      <c r="W193" s="85"/>
      <c r="X193" s="86"/>
      <c r="Y193" s="86"/>
      <c r="Z193" s="86"/>
      <c r="AA193" s="86"/>
      <c r="AB193" s="86"/>
      <c r="AC193" s="87"/>
      <c r="AD193" s="85"/>
      <c r="AE193" s="86"/>
      <c r="AF193" s="86"/>
      <c r="AG193" s="86"/>
      <c r="AH193" s="86"/>
      <c r="AI193" s="86"/>
      <c r="AJ193" s="87"/>
      <c r="AK193" s="85"/>
      <c r="AL193" s="86"/>
      <c r="AM193" s="86"/>
      <c r="AN193" s="86"/>
      <c r="AO193" s="86"/>
      <c r="AP193" s="86"/>
      <c r="AQ193" s="87"/>
      <c r="AR193" s="85"/>
      <c r="AS193" s="86"/>
      <c r="AT193" s="86"/>
      <c r="AU193" s="86"/>
      <c r="AV193" s="86"/>
      <c r="AW193" s="86"/>
      <c r="AX193" s="87"/>
      <c r="AY193" s="85"/>
      <c r="AZ193" s="86"/>
      <c r="BA193" s="88"/>
      <c r="BB193" s="1373"/>
      <c r="BC193" s="1374"/>
      <c r="BD193" s="1375"/>
      <c r="BE193" s="1376"/>
      <c r="BF193" s="1385"/>
      <c r="BG193" s="1386"/>
      <c r="BH193" s="1386"/>
      <c r="BI193" s="1386"/>
      <c r="BJ193" s="1387"/>
    </row>
    <row r="194" spans="2:62" ht="20.25" customHeight="1" x14ac:dyDescent="0.4">
      <c r="B194" s="1463"/>
      <c r="C194" s="1453"/>
      <c r="D194" s="1454"/>
      <c r="E194" s="158"/>
      <c r="F194" s="159">
        <f>C193</f>
        <v>0</v>
      </c>
      <c r="G194" s="158"/>
      <c r="H194" s="159">
        <f>I193</f>
        <v>0</v>
      </c>
      <c r="I194" s="1455"/>
      <c r="J194" s="1456"/>
      <c r="K194" s="1457"/>
      <c r="L194" s="1458"/>
      <c r="M194" s="1458"/>
      <c r="N194" s="1454"/>
      <c r="O194" s="1420"/>
      <c r="P194" s="1421"/>
      <c r="Q194" s="1421"/>
      <c r="R194" s="1421"/>
      <c r="S194" s="1422"/>
      <c r="T194" s="148" t="s">
        <v>210</v>
      </c>
      <c r="U194" s="99"/>
      <c r="V194" s="149"/>
      <c r="W194" s="135" t="str">
        <f>IF(W193="","",VLOOKUP(W193,シフト記号表!$C$6:$L$47,10,FALSE))</f>
        <v/>
      </c>
      <c r="X194" s="136" t="str">
        <f>IF(X193="","",VLOOKUP(X193,シフト記号表!$C$6:$L$47,10,FALSE))</f>
        <v/>
      </c>
      <c r="Y194" s="136" t="str">
        <f>IF(Y193="","",VLOOKUP(Y193,シフト記号表!$C$6:$L$47,10,FALSE))</f>
        <v/>
      </c>
      <c r="Z194" s="136" t="str">
        <f>IF(Z193="","",VLOOKUP(Z193,シフト記号表!$C$6:$L$47,10,FALSE))</f>
        <v/>
      </c>
      <c r="AA194" s="136" t="str">
        <f>IF(AA193="","",VLOOKUP(AA193,シフト記号表!$C$6:$L$47,10,FALSE))</f>
        <v/>
      </c>
      <c r="AB194" s="136" t="str">
        <f>IF(AB193="","",VLOOKUP(AB193,シフト記号表!$C$6:$L$47,10,FALSE))</f>
        <v/>
      </c>
      <c r="AC194" s="137" t="str">
        <f>IF(AC193="","",VLOOKUP(AC193,シフト記号表!$C$6:$L$47,10,FALSE))</f>
        <v/>
      </c>
      <c r="AD194" s="135" t="str">
        <f>IF(AD193="","",VLOOKUP(AD193,シフト記号表!$C$6:$L$47,10,FALSE))</f>
        <v/>
      </c>
      <c r="AE194" s="136" t="str">
        <f>IF(AE193="","",VLOOKUP(AE193,シフト記号表!$C$6:$L$47,10,FALSE))</f>
        <v/>
      </c>
      <c r="AF194" s="136" t="str">
        <f>IF(AF193="","",VLOOKUP(AF193,シフト記号表!$C$6:$L$47,10,FALSE))</f>
        <v/>
      </c>
      <c r="AG194" s="136" t="str">
        <f>IF(AG193="","",VLOOKUP(AG193,シフト記号表!$C$6:$L$47,10,FALSE))</f>
        <v/>
      </c>
      <c r="AH194" s="136" t="str">
        <f>IF(AH193="","",VLOOKUP(AH193,シフト記号表!$C$6:$L$47,10,FALSE))</f>
        <v/>
      </c>
      <c r="AI194" s="136" t="str">
        <f>IF(AI193="","",VLOOKUP(AI193,シフト記号表!$C$6:$L$47,10,FALSE))</f>
        <v/>
      </c>
      <c r="AJ194" s="137" t="str">
        <f>IF(AJ193="","",VLOOKUP(AJ193,シフト記号表!$C$6:$L$47,10,FALSE))</f>
        <v/>
      </c>
      <c r="AK194" s="135" t="str">
        <f>IF(AK193="","",VLOOKUP(AK193,シフト記号表!$C$6:$L$47,10,FALSE))</f>
        <v/>
      </c>
      <c r="AL194" s="136" t="str">
        <f>IF(AL193="","",VLOOKUP(AL193,シフト記号表!$C$6:$L$47,10,FALSE))</f>
        <v/>
      </c>
      <c r="AM194" s="136" t="str">
        <f>IF(AM193="","",VLOOKUP(AM193,シフト記号表!$C$6:$L$47,10,FALSE))</f>
        <v/>
      </c>
      <c r="AN194" s="136" t="str">
        <f>IF(AN193="","",VLOOKUP(AN193,シフト記号表!$C$6:$L$47,10,FALSE))</f>
        <v/>
      </c>
      <c r="AO194" s="136" t="str">
        <f>IF(AO193="","",VLOOKUP(AO193,シフト記号表!$C$6:$L$47,10,FALSE))</f>
        <v/>
      </c>
      <c r="AP194" s="136" t="str">
        <f>IF(AP193="","",VLOOKUP(AP193,シフト記号表!$C$6:$L$47,10,FALSE))</f>
        <v/>
      </c>
      <c r="AQ194" s="137" t="str">
        <f>IF(AQ193="","",VLOOKUP(AQ193,シフト記号表!$C$6:$L$47,10,FALSE))</f>
        <v/>
      </c>
      <c r="AR194" s="135" t="str">
        <f>IF(AR193="","",VLOOKUP(AR193,シフト記号表!$C$6:$L$47,10,FALSE))</f>
        <v/>
      </c>
      <c r="AS194" s="136" t="str">
        <f>IF(AS193="","",VLOOKUP(AS193,シフト記号表!$C$6:$L$47,10,FALSE))</f>
        <v/>
      </c>
      <c r="AT194" s="136" t="str">
        <f>IF(AT193="","",VLOOKUP(AT193,シフト記号表!$C$6:$L$47,10,FALSE))</f>
        <v/>
      </c>
      <c r="AU194" s="136" t="str">
        <f>IF(AU193="","",VLOOKUP(AU193,シフト記号表!$C$6:$L$47,10,FALSE))</f>
        <v/>
      </c>
      <c r="AV194" s="136" t="str">
        <f>IF(AV193="","",VLOOKUP(AV193,シフト記号表!$C$6:$L$47,10,FALSE))</f>
        <v/>
      </c>
      <c r="AW194" s="136" t="str">
        <f>IF(AW193="","",VLOOKUP(AW193,シフト記号表!$C$6:$L$47,10,FALSE))</f>
        <v/>
      </c>
      <c r="AX194" s="137" t="str">
        <f>IF(AX193="","",VLOOKUP(AX193,シフト記号表!$C$6:$L$47,10,FALSE))</f>
        <v/>
      </c>
      <c r="AY194" s="135" t="str">
        <f>IF(AY193="","",VLOOKUP(AY193,シフト記号表!$C$6:$L$47,10,FALSE))</f>
        <v/>
      </c>
      <c r="AZ194" s="136" t="str">
        <f>IF(AZ193="","",VLOOKUP(AZ193,シフト記号表!$C$6:$L$47,10,FALSE))</f>
        <v/>
      </c>
      <c r="BA194" s="136" t="str">
        <f>IF(BA193="","",VLOOKUP(BA193,シフト記号表!$C$6:$L$47,10,FALSE))</f>
        <v/>
      </c>
      <c r="BB194" s="1450">
        <f>IF($BE$3="４週",SUM(W194:AX194),IF($BE$3="暦月",SUM(W194:BA194),""))</f>
        <v>0</v>
      </c>
      <c r="BC194" s="1451"/>
      <c r="BD194" s="1452">
        <f>IF($BE$3="４週",BB194/4,IF($BE$3="暦月",(BB194/($BE$8/7)),""))</f>
        <v>0</v>
      </c>
      <c r="BE194" s="1451"/>
      <c r="BF194" s="1447"/>
      <c r="BG194" s="1448"/>
      <c r="BH194" s="1448"/>
      <c r="BI194" s="1448"/>
      <c r="BJ194" s="1449"/>
    </row>
    <row r="195" spans="2:62" ht="20.25" customHeight="1" x14ac:dyDescent="0.4">
      <c r="B195" s="1462">
        <f>B193+1</f>
        <v>90</v>
      </c>
      <c r="C195" s="1318"/>
      <c r="D195" s="1319"/>
      <c r="E195" s="130"/>
      <c r="F195" s="131"/>
      <c r="G195" s="130"/>
      <c r="H195" s="131"/>
      <c r="I195" s="1377"/>
      <c r="J195" s="1378"/>
      <c r="K195" s="1381"/>
      <c r="L195" s="1382"/>
      <c r="M195" s="1382"/>
      <c r="N195" s="1319"/>
      <c r="O195" s="1420"/>
      <c r="P195" s="1421"/>
      <c r="Q195" s="1421"/>
      <c r="R195" s="1421"/>
      <c r="S195" s="1422"/>
      <c r="T195" s="147" t="s">
        <v>18</v>
      </c>
      <c r="V195" s="98"/>
      <c r="W195" s="85"/>
      <c r="X195" s="86"/>
      <c r="Y195" s="86"/>
      <c r="Z195" s="86"/>
      <c r="AA195" s="86"/>
      <c r="AB195" s="86"/>
      <c r="AC195" s="87"/>
      <c r="AD195" s="85"/>
      <c r="AE195" s="86"/>
      <c r="AF195" s="86"/>
      <c r="AG195" s="86"/>
      <c r="AH195" s="86"/>
      <c r="AI195" s="86"/>
      <c r="AJ195" s="87"/>
      <c r="AK195" s="85"/>
      <c r="AL195" s="86"/>
      <c r="AM195" s="86"/>
      <c r="AN195" s="86"/>
      <c r="AO195" s="86"/>
      <c r="AP195" s="86"/>
      <c r="AQ195" s="87"/>
      <c r="AR195" s="85"/>
      <c r="AS195" s="86"/>
      <c r="AT195" s="86"/>
      <c r="AU195" s="86"/>
      <c r="AV195" s="86"/>
      <c r="AW195" s="86"/>
      <c r="AX195" s="87"/>
      <c r="AY195" s="85"/>
      <c r="AZ195" s="86"/>
      <c r="BA195" s="88"/>
      <c r="BB195" s="1373"/>
      <c r="BC195" s="1374"/>
      <c r="BD195" s="1375"/>
      <c r="BE195" s="1376"/>
      <c r="BF195" s="1385"/>
      <c r="BG195" s="1386"/>
      <c r="BH195" s="1386"/>
      <c r="BI195" s="1386"/>
      <c r="BJ195" s="1387"/>
    </row>
    <row r="196" spans="2:62" ht="20.25" customHeight="1" x14ac:dyDescent="0.4">
      <c r="B196" s="1463"/>
      <c r="C196" s="1453"/>
      <c r="D196" s="1454"/>
      <c r="E196" s="158"/>
      <c r="F196" s="159">
        <f>C195</f>
        <v>0</v>
      </c>
      <c r="G196" s="158"/>
      <c r="H196" s="159">
        <f>I195</f>
        <v>0</v>
      </c>
      <c r="I196" s="1455"/>
      <c r="J196" s="1456"/>
      <c r="K196" s="1457"/>
      <c r="L196" s="1458"/>
      <c r="M196" s="1458"/>
      <c r="N196" s="1454"/>
      <c r="O196" s="1420"/>
      <c r="P196" s="1421"/>
      <c r="Q196" s="1421"/>
      <c r="R196" s="1421"/>
      <c r="S196" s="1422"/>
      <c r="T196" s="148" t="s">
        <v>210</v>
      </c>
      <c r="U196" s="99"/>
      <c r="V196" s="149"/>
      <c r="W196" s="135" t="str">
        <f>IF(W195="","",VLOOKUP(W195,シフト記号表!$C$6:$L$47,10,FALSE))</f>
        <v/>
      </c>
      <c r="X196" s="136" t="str">
        <f>IF(X195="","",VLOOKUP(X195,シフト記号表!$C$6:$L$47,10,FALSE))</f>
        <v/>
      </c>
      <c r="Y196" s="136" t="str">
        <f>IF(Y195="","",VLOOKUP(Y195,シフト記号表!$C$6:$L$47,10,FALSE))</f>
        <v/>
      </c>
      <c r="Z196" s="136" t="str">
        <f>IF(Z195="","",VLOOKUP(Z195,シフト記号表!$C$6:$L$47,10,FALSE))</f>
        <v/>
      </c>
      <c r="AA196" s="136" t="str">
        <f>IF(AA195="","",VLOOKUP(AA195,シフト記号表!$C$6:$L$47,10,FALSE))</f>
        <v/>
      </c>
      <c r="AB196" s="136" t="str">
        <f>IF(AB195="","",VLOOKUP(AB195,シフト記号表!$C$6:$L$47,10,FALSE))</f>
        <v/>
      </c>
      <c r="AC196" s="137" t="str">
        <f>IF(AC195="","",VLOOKUP(AC195,シフト記号表!$C$6:$L$47,10,FALSE))</f>
        <v/>
      </c>
      <c r="AD196" s="135" t="str">
        <f>IF(AD195="","",VLOOKUP(AD195,シフト記号表!$C$6:$L$47,10,FALSE))</f>
        <v/>
      </c>
      <c r="AE196" s="136" t="str">
        <f>IF(AE195="","",VLOOKUP(AE195,シフト記号表!$C$6:$L$47,10,FALSE))</f>
        <v/>
      </c>
      <c r="AF196" s="136" t="str">
        <f>IF(AF195="","",VLOOKUP(AF195,シフト記号表!$C$6:$L$47,10,FALSE))</f>
        <v/>
      </c>
      <c r="AG196" s="136" t="str">
        <f>IF(AG195="","",VLOOKUP(AG195,シフト記号表!$C$6:$L$47,10,FALSE))</f>
        <v/>
      </c>
      <c r="AH196" s="136" t="str">
        <f>IF(AH195="","",VLOOKUP(AH195,シフト記号表!$C$6:$L$47,10,FALSE))</f>
        <v/>
      </c>
      <c r="AI196" s="136" t="str">
        <f>IF(AI195="","",VLOOKUP(AI195,シフト記号表!$C$6:$L$47,10,FALSE))</f>
        <v/>
      </c>
      <c r="AJ196" s="137" t="str">
        <f>IF(AJ195="","",VLOOKUP(AJ195,シフト記号表!$C$6:$L$47,10,FALSE))</f>
        <v/>
      </c>
      <c r="AK196" s="135" t="str">
        <f>IF(AK195="","",VLOOKUP(AK195,シフト記号表!$C$6:$L$47,10,FALSE))</f>
        <v/>
      </c>
      <c r="AL196" s="136" t="str">
        <f>IF(AL195="","",VLOOKUP(AL195,シフト記号表!$C$6:$L$47,10,FALSE))</f>
        <v/>
      </c>
      <c r="AM196" s="136" t="str">
        <f>IF(AM195="","",VLOOKUP(AM195,シフト記号表!$C$6:$L$47,10,FALSE))</f>
        <v/>
      </c>
      <c r="AN196" s="136" t="str">
        <f>IF(AN195="","",VLOOKUP(AN195,シフト記号表!$C$6:$L$47,10,FALSE))</f>
        <v/>
      </c>
      <c r="AO196" s="136" t="str">
        <f>IF(AO195="","",VLOOKUP(AO195,シフト記号表!$C$6:$L$47,10,FALSE))</f>
        <v/>
      </c>
      <c r="AP196" s="136" t="str">
        <f>IF(AP195="","",VLOOKUP(AP195,シフト記号表!$C$6:$L$47,10,FALSE))</f>
        <v/>
      </c>
      <c r="AQ196" s="137" t="str">
        <f>IF(AQ195="","",VLOOKUP(AQ195,シフト記号表!$C$6:$L$47,10,FALSE))</f>
        <v/>
      </c>
      <c r="AR196" s="135" t="str">
        <f>IF(AR195="","",VLOOKUP(AR195,シフト記号表!$C$6:$L$47,10,FALSE))</f>
        <v/>
      </c>
      <c r="AS196" s="136" t="str">
        <f>IF(AS195="","",VLOOKUP(AS195,シフト記号表!$C$6:$L$47,10,FALSE))</f>
        <v/>
      </c>
      <c r="AT196" s="136" t="str">
        <f>IF(AT195="","",VLOOKUP(AT195,シフト記号表!$C$6:$L$47,10,FALSE))</f>
        <v/>
      </c>
      <c r="AU196" s="136" t="str">
        <f>IF(AU195="","",VLOOKUP(AU195,シフト記号表!$C$6:$L$47,10,FALSE))</f>
        <v/>
      </c>
      <c r="AV196" s="136" t="str">
        <f>IF(AV195="","",VLOOKUP(AV195,シフト記号表!$C$6:$L$47,10,FALSE))</f>
        <v/>
      </c>
      <c r="AW196" s="136" t="str">
        <f>IF(AW195="","",VLOOKUP(AW195,シフト記号表!$C$6:$L$47,10,FALSE))</f>
        <v/>
      </c>
      <c r="AX196" s="137" t="str">
        <f>IF(AX195="","",VLOOKUP(AX195,シフト記号表!$C$6:$L$47,10,FALSE))</f>
        <v/>
      </c>
      <c r="AY196" s="135" t="str">
        <f>IF(AY195="","",VLOOKUP(AY195,シフト記号表!$C$6:$L$47,10,FALSE))</f>
        <v/>
      </c>
      <c r="AZ196" s="136" t="str">
        <f>IF(AZ195="","",VLOOKUP(AZ195,シフト記号表!$C$6:$L$47,10,FALSE))</f>
        <v/>
      </c>
      <c r="BA196" s="136" t="str">
        <f>IF(BA195="","",VLOOKUP(BA195,シフト記号表!$C$6:$L$47,10,FALSE))</f>
        <v/>
      </c>
      <c r="BB196" s="1450">
        <f>IF($BE$3="４週",SUM(W196:AX196),IF($BE$3="暦月",SUM(W196:BA196),""))</f>
        <v>0</v>
      </c>
      <c r="BC196" s="1451"/>
      <c r="BD196" s="1452">
        <f>IF($BE$3="４週",BB196/4,IF($BE$3="暦月",(BB196/($BE$8/7)),""))</f>
        <v>0</v>
      </c>
      <c r="BE196" s="1451"/>
      <c r="BF196" s="1447"/>
      <c r="BG196" s="1448"/>
      <c r="BH196" s="1448"/>
      <c r="BI196" s="1448"/>
      <c r="BJ196" s="1449"/>
    </row>
    <row r="197" spans="2:62" ht="20.25" customHeight="1" x14ac:dyDescent="0.4">
      <c r="B197" s="1462">
        <f>B195+1</f>
        <v>91</v>
      </c>
      <c r="C197" s="1318"/>
      <c r="D197" s="1319"/>
      <c r="E197" s="130"/>
      <c r="F197" s="131"/>
      <c r="G197" s="130"/>
      <c r="H197" s="131"/>
      <c r="I197" s="1377"/>
      <c r="J197" s="1378"/>
      <c r="K197" s="1381"/>
      <c r="L197" s="1382"/>
      <c r="M197" s="1382"/>
      <c r="N197" s="1319"/>
      <c r="O197" s="1420"/>
      <c r="P197" s="1421"/>
      <c r="Q197" s="1421"/>
      <c r="R197" s="1421"/>
      <c r="S197" s="1422"/>
      <c r="T197" s="147" t="s">
        <v>18</v>
      </c>
      <c r="V197" s="98"/>
      <c r="W197" s="85"/>
      <c r="X197" s="86"/>
      <c r="Y197" s="86"/>
      <c r="Z197" s="86"/>
      <c r="AA197" s="86"/>
      <c r="AB197" s="86"/>
      <c r="AC197" s="87"/>
      <c r="AD197" s="85"/>
      <c r="AE197" s="86"/>
      <c r="AF197" s="86"/>
      <c r="AG197" s="86"/>
      <c r="AH197" s="86"/>
      <c r="AI197" s="86"/>
      <c r="AJ197" s="87"/>
      <c r="AK197" s="85"/>
      <c r="AL197" s="86"/>
      <c r="AM197" s="86"/>
      <c r="AN197" s="86"/>
      <c r="AO197" s="86"/>
      <c r="AP197" s="86"/>
      <c r="AQ197" s="87"/>
      <c r="AR197" s="85"/>
      <c r="AS197" s="86"/>
      <c r="AT197" s="86"/>
      <c r="AU197" s="86"/>
      <c r="AV197" s="86"/>
      <c r="AW197" s="86"/>
      <c r="AX197" s="87"/>
      <c r="AY197" s="85"/>
      <c r="AZ197" s="86"/>
      <c r="BA197" s="88"/>
      <c r="BB197" s="1373"/>
      <c r="BC197" s="1374"/>
      <c r="BD197" s="1375"/>
      <c r="BE197" s="1376"/>
      <c r="BF197" s="1385"/>
      <c r="BG197" s="1386"/>
      <c r="BH197" s="1386"/>
      <c r="BI197" s="1386"/>
      <c r="BJ197" s="1387"/>
    </row>
    <row r="198" spans="2:62" ht="20.25" customHeight="1" x14ac:dyDescent="0.4">
      <c r="B198" s="1463"/>
      <c r="C198" s="1453"/>
      <c r="D198" s="1454"/>
      <c r="E198" s="158"/>
      <c r="F198" s="159">
        <f>C197</f>
        <v>0</v>
      </c>
      <c r="G198" s="158"/>
      <c r="H198" s="159">
        <f>I197</f>
        <v>0</v>
      </c>
      <c r="I198" s="1455"/>
      <c r="J198" s="1456"/>
      <c r="K198" s="1457"/>
      <c r="L198" s="1458"/>
      <c r="M198" s="1458"/>
      <c r="N198" s="1454"/>
      <c r="O198" s="1420"/>
      <c r="P198" s="1421"/>
      <c r="Q198" s="1421"/>
      <c r="R198" s="1421"/>
      <c r="S198" s="1422"/>
      <c r="T198" s="148" t="s">
        <v>210</v>
      </c>
      <c r="U198" s="99"/>
      <c r="V198" s="149"/>
      <c r="W198" s="135" t="str">
        <f>IF(W197="","",VLOOKUP(W197,シフト記号表!$C$6:$L$47,10,FALSE))</f>
        <v/>
      </c>
      <c r="X198" s="136" t="str">
        <f>IF(X197="","",VLOOKUP(X197,シフト記号表!$C$6:$L$47,10,FALSE))</f>
        <v/>
      </c>
      <c r="Y198" s="136" t="str">
        <f>IF(Y197="","",VLOOKUP(Y197,シフト記号表!$C$6:$L$47,10,FALSE))</f>
        <v/>
      </c>
      <c r="Z198" s="136" t="str">
        <f>IF(Z197="","",VLOOKUP(Z197,シフト記号表!$C$6:$L$47,10,FALSE))</f>
        <v/>
      </c>
      <c r="AA198" s="136" t="str">
        <f>IF(AA197="","",VLOOKUP(AA197,シフト記号表!$C$6:$L$47,10,FALSE))</f>
        <v/>
      </c>
      <c r="AB198" s="136" t="str">
        <f>IF(AB197="","",VLOOKUP(AB197,シフト記号表!$C$6:$L$47,10,FALSE))</f>
        <v/>
      </c>
      <c r="AC198" s="137" t="str">
        <f>IF(AC197="","",VLOOKUP(AC197,シフト記号表!$C$6:$L$47,10,FALSE))</f>
        <v/>
      </c>
      <c r="AD198" s="135" t="str">
        <f>IF(AD197="","",VLOOKUP(AD197,シフト記号表!$C$6:$L$47,10,FALSE))</f>
        <v/>
      </c>
      <c r="AE198" s="136" t="str">
        <f>IF(AE197="","",VLOOKUP(AE197,シフト記号表!$C$6:$L$47,10,FALSE))</f>
        <v/>
      </c>
      <c r="AF198" s="136" t="str">
        <f>IF(AF197="","",VLOOKUP(AF197,シフト記号表!$C$6:$L$47,10,FALSE))</f>
        <v/>
      </c>
      <c r="AG198" s="136" t="str">
        <f>IF(AG197="","",VLOOKUP(AG197,シフト記号表!$C$6:$L$47,10,FALSE))</f>
        <v/>
      </c>
      <c r="AH198" s="136" t="str">
        <f>IF(AH197="","",VLOOKUP(AH197,シフト記号表!$C$6:$L$47,10,FALSE))</f>
        <v/>
      </c>
      <c r="AI198" s="136" t="str">
        <f>IF(AI197="","",VLOOKUP(AI197,シフト記号表!$C$6:$L$47,10,FALSE))</f>
        <v/>
      </c>
      <c r="AJ198" s="137" t="str">
        <f>IF(AJ197="","",VLOOKUP(AJ197,シフト記号表!$C$6:$L$47,10,FALSE))</f>
        <v/>
      </c>
      <c r="AK198" s="135" t="str">
        <f>IF(AK197="","",VLOOKUP(AK197,シフト記号表!$C$6:$L$47,10,FALSE))</f>
        <v/>
      </c>
      <c r="AL198" s="136" t="str">
        <f>IF(AL197="","",VLOOKUP(AL197,シフト記号表!$C$6:$L$47,10,FALSE))</f>
        <v/>
      </c>
      <c r="AM198" s="136" t="str">
        <f>IF(AM197="","",VLOOKUP(AM197,シフト記号表!$C$6:$L$47,10,FALSE))</f>
        <v/>
      </c>
      <c r="AN198" s="136" t="str">
        <f>IF(AN197="","",VLOOKUP(AN197,シフト記号表!$C$6:$L$47,10,FALSE))</f>
        <v/>
      </c>
      <c r="AO198" s="136" t="str">
        <f>IF(AO197="","",VLOOKUP(AO197,シフト記号表!$C$6:$L$47,10,FALSE))</f>
        <v/>
      </c>
      <c r="AP198" s="136" t="str">
        <f>IF(AP197="","",VLOOKUP(AP197,シフト記号表!$C$6:$L$47,10,FALSE))</f>
        <v/>
      </c>
      <c r="AQ198" s="137" t="str">
        <f>IF(AQ197="","",VLOOKUP(AQ197,シフト記号表!$C$6:$L$47,10,FALSE))</f>
        <v/>
      </c>
      <c r="AR198" s="135" t="str">
        <f>IF(AR197="","",VLOOKUP(AR197,シフト記号表!$C$6:$L$47,10,FALSE))</f>
        <v/>
      </c>
      <c r="AS198" s="136" t="str">
        <f>IF(AS197="","",VLOOKUP(AS197,シフト記号表!$C$6:$L$47,10,FALSE))</f>
        <v/>
      </c>
      <c r="AT198" s="136" t="str">
        <f>IF(AT197="","",VLOOKUP(AT197,シフト記号表!$C$6:$L$47,10,FALSE))</f>
        <v/>
      </c>
      <c r="AU198" s="136" t="str">
        <f>IF(AU197="","",VLOOKUP(AU197,シフト記号表!$C$6:$L$47,10,FALSE))</f>
        <v/>
      </c>
      <c r="AV198" s="136" t="str">
        <f>IF(AV197="","",VLOOKUP(AV197,シフト記号表!$C$6:$L$47,10,FALSE))</f>
        <v/>
      </c>
      <c r="AW198" s="136" t="str">
        <f>IF(AW197="","",VLOOKUP(AW197,シフト記号表!$C$6:$L$47,10,FALSE))</f>
        <v/>
      </c>
      <c r="AX198" s="137" t="str">
        <f>IF(AX197="","",VLOOKUP(AX197,シフト記号表!$C$6:$L$47,10,FALSE))</f>
        <v/>
      </c>
      <c r="AY198" s="135" t="str">
        <f>IF(AY197="","",VLOOKUP(AY197,シフト記号表!$C$6:$L$47,10,FALSE))</f>
        <v/>
      </c>
      <c r="AZ198" s="136" t="str">
        <f>IF(AZ197="","",VLOOKUP(AZ197,シフト記号表!$C$6:$L$47,10,FALSE))</f>
        <v/>
      </c>
      <c r="BA198" s="136" t="str">
        <f>IF(BA197="","",VLOOKUP(BA197,シフト記号表!$C$6:$L$47,10,FALSE))</f>
        <v/>
      </c>
      <c r="BB198" s="1450">
        <f>IF($BE$3="４週",SUM(W198:AX198),IF($BE$3="暦月",SUM(W198:BA198),""))</f>
        <v>0</v>
      </c>
      <c r="BC198" s="1451"/>
      <c r="BD198" s="1452">
        <f>IF($BE$3="４週",BB198/4,IF($BE$3="暦月",(BB198/($BE$8/7)),""))</f>
        <v>0</v>
      </c>
      <c r="BE198" s="1451"/>
      <c r="BF198" s="1447"/>
      <c r="BG198" s="1448"/>
      <c r="BH198" s="1448"/>
      <c r="BI198" s="1448"/>
      <c r="BJ198" s="1449"/>
    </row>
    <row r="199" spans="2:62" ht="20.25" customHeight="1" x14ac:dyDescent="0.4">
      <c r="B199" s="1462">
        <f>B197+1</f>
        <v>92</v>
      </c>
      <c r="C199" s="1318"/>
      <c r="D199" s="1319"/>
      <c r="E199" s="130"/>
      <c r="F199" s="131"/>
      <c r="G199" s="130"/>
      <c r="H199" s="131"/>
      <c r="I199" s="1377"/>
      <c r="J199" s="1378"/>
      <c r="K199" s="1381"/>
      <c r="L199" s="1382"/>
      <c r="M199" s="1382"/>
      <c r="N199" s="1319"/>
      <c r="O199" s="1420"/>
      <c r="P199" s="1421"/>
      <c r="Q199" s="1421"/>
      <c r="R199" s="1421"/>
      <c r="S199" s="1422"/>
      <c r="T199" s="147" t="s">
        <v>18</v>
      </c>
      <c r="V199" s="98"/>
      <c r="W199" s="85"/>
      <c r="X199" s="86"/>
      <c r="Y199" s="86"/>
      <c r="Z199" s="86"/>
      <c r="AA199" s="86"/>
      <c r="AB199" s="86"/>
      <c r="AC199" s="87"/>
      <c r="AD199" s="85"/>
      <c r="AE199" s="86"/>
      <c r="AF199" s="86"/>
      <c r="AG199" s="86"/>
      <c r="AH199" s="86"/>
      <c r="AI199" s="86"/>
      <c r="AJ199" s="87"/>
      <c r="AK199" s="85"/>
      <c r="AL199" s="86"/>
      <c r="AM199" s="86"/>
      <c r="AN199" s="86"/>
      <c r="AO199" s="86"/>
      <c r="AP199" s="86"/>
      <c r="AQ199" s="87"/>
      <c r="AR199" s="85"/>
      <c r="AS199" s="86"/>
      <c r="AT199" s="86"/>
      <c r="AU199" s="86"/>
      <c r="AV199" s="86"/>
      <c r="AW199" s="86"/>
      <c r="AX199" s="87"/>
      <c r="AY199" s="85"/>
      <c r="AZ199" s="86"/>
      <c r="BA199" s="88"/>
      <c r="BB199" s="1373"/>
      <c r="BC199" s="1374"/>
      <c r="BD199" s="1375"/>
      <c r="BE199" s="1376"/>
      <c r="BF199" s="1385"/>
      <c r="BG199" s="1386"/>
      <c r="BH199" s="1386"/>
      <c r="BI199" s="1386"/>
      <c r="BJ199" s="1387"/>
    </row>
    <row r="200" spans="2:62" ht="20.25" customHeight="1" x14ac:dyDescent="0.4">
      <c r="B200" s="1463"/>
      <c r="C200" s="1453"/>
      <c r="D200" s="1454"/>
      <c r="E200" s="158"/>
      <c r="F200" s="159">
        <f>C199</f>
        <v>0</v>
      </c>
      <c r="G200" s="158"/>
      <c r="H200" s="159">
        <f>I199</f>
        <v>0</v>
      </c>
      <c r="I200" s="1455"/>
      <c r="J200" s="1456"/>
      <c r="K200" s="1457"/>
      <c r="L200" s="1458"/>
      <c r="M200" s="1458"/>
      <c r="N200" s="1454"/>
      <c r="O200" s="1420"/>
      <c r="P200" s="1421"/>
      <c r="Q200" s="1421"/>
      <c r="R200" s="1421"/>
      <c r="S200" s="1422"/>
      <c r="T200" s="148" t="s">
        <v>210</v>
      </c>
      <c r="U200" s="99"/>
      <c r="V200" s="149"/>
      <c r="W200" s="135" t="str">
        <f>IF(W199="","",VLOOKUP(W199,シフト記号表!$C$6:$L$47,10,FALSE))</f>
        <v/>
      </c>
      <c r="X200" s="136" t="str">
        <f>IF(X199="","",VLOOKUP(X199,シフト記号表!$C$6:$L$47,10,FALSE))</f>
        <v/>
      </c>
      <c r="Y200" s="136" t="str">
        <f>IF(Y199="","",VLOOKUP(Y199,シフト記号表!$C$6:$L$47,10,FALSE))</f>
        <v/>
      </c>
      <c r="Z200" s="136" t="str">
        <f>IF(Z199="","",VLOOKUP(Z199,シフト記号表!$C$6:$L$47,10,FALSE))</f>
        <v/>
      </c>
      <c r="AA200" s="136" t="str">
        <f>IF(AA199="","",VLOOKUP(AA199,シフト記号表!$C$6:$L$47,10,FALSE))</f>
        <v/>
      </c>
      <c r="AB200" s="136" t="str">
        <f>IF(AB199="","",VLOOKUP(AB199,シフト記号表!$C$6:$L$47,10,FALSE))</f>
        <v/>
      </c>
      <c r="AC200" s="137" t="str">
        <f>IF(AC199="","",VLOOKUP(AC199,シフト記号表!$C$6:$L$47,10,FALSE))</f>
        <v/>
      </c>
      <c r="AD200" s="135" t="str">
        <f>IF(AD199="","",VLOOKUP(AD199,シフト記号表!$C$6:$L$47,10,FALSE))</f>
        <v/>
      </c>
      <c r="AE200" s="136" t="str">
        <f>IF(AE199="","",VLOOKUP(AE199,シフト記号表!$C$6:$L$47,10,FALSE))</f>
        <v/>
      </c>
      <c r="AF200" s="136" t="str">
        <f>IF(AF199="","",VLOOKUP(AF199,シフト記号表!$C$6:$L$47,10,FALSE))</f>
        <v/>
      </c>
      <c r="AG200" s="136" t="str">
        <f>IF(AG199="","",VLOOKUP(AG199,シフト記号表!$C$6:$L$47,10,FALSE))</f>
        <v/>
      </c>
      <c r="AH200" s="136" t="str">
        <f>IF(AH199="","",VLOOKUP(AH199,シフト記号表!$C$6:$L$47,10,FALSE))</f>
        <v/>
      </c>
      <c r="AI200" s="136" t="str">
        <f>IF(AI199="","",VLOOKUP(AI199,シフト記号表!$C$6:$L$47,10,FALSE))</f>
        <v/>
      </c>
      <c r="AJ200" s="137" t="str">
        <f>IF(AJ199="","",VLOOKUP(AJ199,シフト記号表!$C$6:$L$47,10,FALSE))</f>
        <v/>
      </c>
      <c r="AK200" s="135" t="str">
        <f>IF(AK199="","",VLOOKUP(AK199,シフト記号表!$C$6:$L$47,10,FALSE))</f>
        <v/>
      </c>
      <c r="AL200" s="136" t="str">
        <f>IF(AL199="","",VLOOKUP(AL199,シフト記号表!$C$6:$L$47,10,FALSE))</f>
        <v/>
      </c>
      <c r="AM200" s="136" t="str">
        <f>IF(AM199="","",VLOOKUP(AM199,シフト記号表!$C$6:$L$47,10,FALSE))</f>
        <v/>
      </c>
      <c r="AN200" s="136" t="str">
        <f>IF(AN199="","",VLOOKUP(AN199,シフト記号表!$C$6:$L$47,10,FALSE))</f>
        <v/>
      </c>
      <c r="AO200" s="136" t="str">
        <f>IF(AO199="","",VLOOKUP(AO199,シフト記号表!$C$6:$L$47,10,FALSE))</f>
        <v/>
      </c>
      <c r="AP200" s="136" t="str">
        <f>IF(AP199="","",VLOOKUP(AP199,シフト記号表!$C$6:$L$47,10,FALSE))</f>
        <v/>
      </c>
      <c r="AQ200" s="137" t="str">
        <f>IF(AQ199="","",VLOOKUP(AQ199,シフト記号表!$C$6:$L$47,10,FALSE))</f>
        <v/>
      </c>
      <c r="AR200" s="135" t="str">
        <f>IF(AR199="","",VLOOKUP(AR199,シフト記号表!$C$6:$L$47,10,FALSE))</f>
        <v/>
      </c>
      <c r="AS200" s="136" t="str">
        <f>IF(AS199="","",VLOOKUP(AS199,シフト記号表!$C$6:$L$47,10,FALSE))</f>
        <v/>
      </c>
      <c r="AT200" s="136" t="str">
        <f>IF(AT199="","",VLOOKUP(AT199,シフト記号表!$C$6:$L$47,10,FALSE))</f>
        <v/>
      </c>
      <c r="AU200" s="136" t="str">
        <f>IF(AU199="","",VLOOKUP(AU199,シフト記号表!$C$6:$L$47,10,FALSE))</f>
        <v/>
      </c>
      <c r="AV200" s="136" t="str">
        <f>IF(AV199="","",VLOOKUP(AV199,シフト記号表!$C$6:$L$47,10,FALSE))</f>
        <v/>
      </c>
      <c r="AW200" s="136" t="str">
        <f>IF(AW199="","",VLOOKUP(AW199,シフト記号表!$C$6:$L$47,10,FALSE))</f>
        <v/>
      </c>
      <c r="AX200" s="137" t="str">
        <f>IF(AX199="","",VLOOKUP(AX199,シフト記号表!$C$6:$L$47,10,FALSE))</f>
        <v/>
      </c>
      <c r="AY200" s="135" t="str">
        <f>IF(AY199="","",VLOOKUP(AY199,シフト記号表!$C$6:$L$47,10,FALSE))</f>
        <v/>
      </c>
      <c r="AZ200" s="136" t="str">
        <f>IF(AZ199="","",VLOOKUP(AZ199,シフト記号表!$C$6:$L$47,10,FALSE))</f>
        <v/>
      </c>
      <c r="BA200" s="136" t="str">
        <f>IF(BA199="","",VLOOKUP(BA199,シフト記号表!$C$6:$L$47,10,FALSE))</f>
        <v/>
      </c>
      <c r="BB200" s="1450">
        <f>IF($BE$3="４週",SUM(W200:AX200),IF($BE$3="暦月",SUM(W200:BA200),""))</f>
        <v>0</v>
      </c>
      <c r="BC200" s="1451"/>
      <c r="BD200" s="1452">
        <f>IF($BE$3="４週",BB200/4,IF($BE$3="暦月",(BB200/($BE$8/7)),""))</f>
        <v>0</v>
      </c>
      <c r="BE200" s="1451"/>
      <c r="BF200" s="1447"/>
      <c r="BG200" s="1448"/>
      <c r="BH200" s="1448"/>
      <c r="BI200" s="1448"/>
      <c r="BJ200" s="1449"/>
    </row>
    <row r="201" spans="2:62" ht="20.25" customHeight="1" x14ac:dyDescent="0.4">
      <c r="B201" s="1462">
        <f>B199+1</f>
        <v>93</v>
      </c>
      <c r="C201" s="1318"/>
      <c r="D201" s="1319"/>
      <c r="E201" s="130"/>
      <c r="F201" s="131"/>
      <c r="G201" s="130"/>
      <c r="H201" s="131"/>
      <c r="I201" s="1377"/>
      <c r="J201" s="1378"/>
      <c r="K201" s="1381"/>
      <c r="L201" s="1382"/>
      <c r="M201" s="1382"/>
      <c r="N201" s="1319"/>
      <c r="O201" s="1420"/>
      <c r="P201" s="1421"/>
      <c r="Q201" s="1421"/>
      <c r="R201" s="1421"/>
      <c r="S201" s="1422"/>
      <c r="T201" s="147" t="s">
        <v>18</v>
      </c>
      <c r="V201" s="98"/>
      <c r="W201" s="85"/>
      <c r="X201" s="86"/>
      <c r="Y201" s="86"/>
      <c r="Z201" s="86"/>
      <c r="AA201" s="86"/>
      <c r="AB201" s="86"/>
      <c r="AC201" s="87"/>
      <c r="AD201" s="85"/>
      <c r="AE201" s="86"/>
      <c r="AF201" s="86"/>
      <c r="AG201" s="86"/>
      <c r="AH201" s="86"/>
      <c r="AI201" s="86"/>
      <c r="AJ201" s="87"/>
      <c r="AK201" s="85"/>
      <c r="AL201" s="86"/>
      <c r="AM201" s="86"/>
      <c r="AN201" s="86"/>
      <c r="AO201" s="86"/>
      <c r="AP201" s="86"/>
      <c r="AQ201" s="87"/>
      <c r="AR201" s="85"/>
      <c r="AS201" s="86"/>
      <c r="AT201" s="86"/>
      <c r="AU201" s="86"/>
      <c r="AV201" s="86"/>
      <c r="AW201" s="86"/>
      <c r="AX201" s="87"/>
      <c r="AY201" s="85"/>
      <c r="AZ201" s="86"/>
      <c r="BA201" s="88"/>
      <c r="BB201" s="1373"/>
      <c r="BC201" s="1374"/>
      <c r="BD201" s="1375"/>
      <c r="BE201" s="1376"/>
      <c r="BF201" s="1385"/>
      <c r="BG201" s="1386"/>
      <c r="BH201" s="1386"/>
      <c r="BI201" s="1386"/>
      <c r="BJ201" s="1387"/>
    </row>
    <row r="202" spans="2:62" ht="20.25" customHeight="1" x14ac:dyDescent="0.4">
      <c r="B202" s="1463"/>
      <c r="C202" s="1453"/>
      <c r="D202" s="1454"/>
      <c r="E202" s="158"/>
      <c r="F202" s="159">
        <f>C201</f>
        <v>0</v>
      </c>
      <c r="G202" s="158"/>
      <c r="H202" s="159">
        <f>I201</f>
        <v>0</v>
      </c>
      <c r="I202" s="1455"/>
      <c r="J202" s="1456"/>
      <c r="K202" s="1457"/>
      <c r="L202" s="1458"/>
      <c r="M202" s="1458"/>
      <c r="N202" s="1454"/>
      <c r="O202" s="1420"/>
      <c r="P202" s="1421"/>
      <c r="Q202" s="1421"/>
      <c r="R202" s="1421"/>
      <c r="S202" s="1422"/>
      <c r="T202" s="148" t="s">
        <v>210</v>
      </c>
      <c r="U202" s="99"/>
      <c r="V202" s="149"/>
      <c r="W202" s="135" t="str">
        <f>IF(W201="","",VLOOKUP(W201,シフト記号表!$C$6:$L$47,10,FALSE))</f>
        <v/>
      </c>
      <c r="X202" s="136" t="str">
        <f>IF(X201="","",VLOOKUP(X201,シフト記号表!$C$6:$L$47,10,FALSE))</f>
        <v/>
      </c>
      <c r="Y202" s="136" t="str">
        <f>IF(Y201="","",VLOOKUP(Y201,シフト記号表!$C$6:$L$47,10,FALSE))</f>
        <v/>
      </c>
      <c r="Z202" s="136" t="str">
        <f>IF(Z201="","",VLOOKUP(Z201,シフト記号表!$C$6:$L$47,10,FALSE))</f>
        <v/>
      </c>
      <c r="AA202" s="136" t="str">
        <f>IF(AA201="","",VLOOKUP(AA201,シフト記号表!$C$6:$L$47,10,FALSE))</f>
        <v/>
      </c>
      <c r="AB202" s="136" t="str">
        <f>IF(AB201="","",VLOOKUP(AB201,シフト記号表!$C$6:$L$47,10,FALSE))</f>
        <v/>
      </c>
      <c r="AC202" s="137" t="str">
        <f>IF(AC201="","",VLOOKUP(AC201,シフト記号表!$C$6:$L$47,10,FALSE))</f>
        <v/>
      </c>
      <c r="AD202" s="135" t="str">
        <f>IF(AD201="","",VLOOKUP(AD201,シフト記号表!$C$6:$L$47,10,FALSE))</f>
        <v/>
      </c>
      <c r="AE202" s="136" t="str">
        <f>IF(AE201="","",VLOOKUP(AE201,シフト記号表!$C$6:$L$47,10,FALSE))</f>
        <v/>
      </c>
      <c r="AF202" s="136" t="str">
        <f>IF(AF201="","",VLOOKUP(AF201,シフト記号表!$C$6:$L$47,10,FALSE))</f>
        <v/>
      </c>
      <c r="AG202" s="136" t="str">
        <f>IF(AG201="","",VLOOKUP(AG201,シフト記号表!$C$6:$L$47,10,FALSE))</f>
        <v/>
      </c>
      <c r="AH202" s="136" t="str">
        <f>IF(AH201="","",VLOOKUP(AH201,シフト記号表!$C$6:$L$47,10,FALSE))</f>
        <v/>
      </c>
      <c r="AI202" s="136" t="str">
        <f>IF(AI201="","",VLOOKUP(AI201,シフト記号表!$C$6:$L$47,10,FALSE))</f>
        <v/>
      </c>
      <c r="AJ202" s="137" t="str">
        <f>IF(AJ201="","",VLOOKUP(AJ201,シフト記号表!$C$6:$L$47,10,FALSE))</f>
        <v/>
      </c>
      <c r="AK202" s="135" t="str">
        <f>IF(AK201="","",VLOOKUP(AK201,シフト記号表!$C$6:$L$47,10,FALSE))</f>
        <v/>
      </c>
      <c r="AL202" s="136" t="str">
        <f>IF(AL201="","",VLOOKUP(AL201,シフト記号表!$C$6:$L$47,10,FALSE))</f>
        <v/>
      </c>
      <c r="AM202" s="136" t="str">
        <f>IF(AM201="","",VLOOKUP(AM201,シフト記号表!$C$6:$L$47,10,FALSE))</f>
        <v/>
      </c>
      <c r="AN202" s="136" t="str">
        <f>IF(AN201="","",VLOOKUP(AN201,シフト記号表!$C$6:$L$47,10,FALSE))</f>
        <v/>
      </c>
      <c r="AO202" s="136" t="str">
        <f>IF(AO201="","",VLOOKUP(AO201,シフト記号表!$C$6:$L$47,10,FALSE))</f>
        <v/>
      </c>
      <c r="AP202" s="136" t="str">
        <f>IF(AP201="","",VLOOKUP(AP201,シフト記号表!$C$6:$L$47,10,FALSE))</f>
        <v/>
      </c>
      <c r="AQ202" s="137" t="str">
        <f>IF(AQ201="","",VLOOKUP(AQ201,シフト記号表!$C$6:$L$47,10,FALSE))</f>
        <v/>
      </c>
      <c r="AR202" s="135" t="str">
        <f>IF(AR201="","",VLOOKUP(AR201,シフト記号表!$C$6:$L$47,10,FALSE))</f>
        <v/>
      </c>
      <c r="AS202" s="136" t="str">
        <f>IF(AS201="","",VLOOKUP(AS201,シフト記号表!$C$6:$L$47,10,FALSE))</f>
        <v/>
      </c>
      <c r="AT202" s="136" t="str">
        <f>IF(AT201="","",VLOOKUP(AT201,シフト記号表!$C$6:$L$47,10,FALSE))</f>
        <v/>
      </c>
      <c r="AU202" s="136" t="str">
        <f>IF(AU201="","",VLOOKUP(AU201,シフト記号表!$C$6:$L$47,10,FALSE))</f>
        <v/>
      </c>
      <c r="AV202" s="136" t="str">
        <f>IF(AV201="","",VLOOKUP(AV201,シフト記号表!$C$6:$L$47,10,FALSE))</f>
        <v/>
      </c>
      <c r="AW202" s="136" t="str">
        <f>IF(AW201="","",VLOOKUP(AW201,シフト記号表!$C$6:$L$47,10,FALSE))</f>
        <v/>
      </c>
      <c r="AX202" s="137" t="str">
        <f>IF(AX201="","",VLOOKUP(AX201,シフト記号表!$C$6:$L$47,10,FALSE))</f>
        <v/>
      </c>
      <c r="AY202" s="135" t="str">
        <f>IF(AY201="","",VLOOKUP(AY201,シフト記号表!$C$6:$L$47,10,FALSE))</f>
        <v/>
      </c>
      <c r="AZ202" s="136" t="str">
        <f>IF(AZ201="","",VLOOKUP(AZ201,シフト記号表!$C$6:$L$47,10,FALSE))</f>
        <v/>
      </c>
      <c r="BA202" s="136" t="str">
        <f>IF(BA201="","",VLOOKUP(BA201,シフト記号表!$C$6:$L$47,10,FALSE))</f>
        <v/>
      </c>
      <c r="BB202" s="1450">
        <f>IF($BE$3="４週",SUM(W202:AX202),IF($BE$3="暦月",SUM(W202:BA202),""))</f>
        <v>0</v>
      </c>
      <c r="BC202" s="1451"/>
      <c r="BD202" s="1452">
        <f>IF($BE$3="４週",BB202/4,IF($BE$3="暦月",(BB202/($BE$8/7)),""))</f>
        <v>0</v>
      </c>
      <c r="BE202" s="1451"/>
      <c r="BF202" s="1447"/>
      <c r="BG202" s="1448"/>
      <c r="BH202" s="1448"/>
      <c r="BI202" s="1448"/>
      <c r="BJ202" s="1449"/>
    </row>
    <row r="203" spans="2:62" ht="20.25" customHeight="1" x14ac:dyDescent="0.4">
      <c r="B203" s="1462">
        <f>B201+1</f>
        <v>94</v>
      </c>
      <c r="C203" s="1318"/>
      <c r="D203" s="1319"/>
      <c r="E203" s="130"/>
      <c r="F203" s="131"/>
      <c r="G203" s="130"/>
      <c r="H203" s="131"/>
      <c r="I203" s="1377"/>
      <c r="J203" s="1378"/>
      <c r="K203" s="1381"/>
      <c r="L203" s="1382"/>
      <c r="M203" s="1382"/>
      <c r="N203" s="1319"/>
      <c r="O203" s="1420"/>
      <c r="P203" s="1421"/>
      <c r="Q203" s="1421"/>
      <c r="R203" s="1421"/>
      <c r="S203" s="1422"/>
      <c r="T203" s="147" t="s">
        <v>18</v>
      </c>
      <c r="V203" s="98"/>
      <c r="W203" s="85"/>
      <c r="X203" s="86"/>
      <c r="Y203" s="86"/>
      <c r="Z203" s="86"/>
      <c r="AA203" s="86"/>
      <c r="AB203" s="86"/>
      <c r="AC203" s="87"/>
      <c r="AD203" s="85"/>
      <c r="AE203" s="86"/>
      <c r="AF203" s="86"/>
      <c r="AG203" s="86"/>
      <c r="AH203" s="86"/>
      <c r="AI203" s="86"/>
      <c r="AJ203" s="87"/>
      <c r="AK203" s="85"/>
      <c r="AL203" s="86"/>
      <c r="AM203" s="86"/>
      <c r="AN203" s="86"/>
      <c r="AO203" s="86"/>
      <c r="AP203" s="86"/>
      <c r="AQ203" s="87"/>
      <c r="AR203" s="85"/>
      <c r="AS203" s="86"/>
      <c r="AT203" s="86"/>
      <c r="AU203" s="86"/>
      <c r="AV203" s="86"/>
      <c r="AW203" s="86"/>
      <c r="AX203" s="87"/>
      <c r="AY203" s="85"/>
      <c r="AZ203" s="86"/>
      <c r="BA203" s="88"/>
      <c r="BB203" s="1373"/>
      <c r="BC203" s="1374"/>
      <c r="BD203" s="1375"/>
      <c r="BE203" s="1376"/>
      <c r="BF203" s="1385"/>
      <c r="BG203" s="1386"/>
      <c r="BH203" s="1386"/>
      <c r="BI203" s="1386"/>
      <c r="BJ203" s="1387"/>
    </row>
    <row r="204" spans="2:62" ht="20.25" customHeight="1" x14ac:dyDescent="0.4">
      <c r="B204" s="1463"/>
      <c r="C204" s="1453"/>
      <c r="D204" s="1454"/>
      <c r="E204" s="158"/>
      <c r="F204" s="159">
        <f>C203</f>
        <v>0</v>
      </c>
      <c r="G204" s="158"/>
      <c r="H204" s="159">
        <f>I203</f>
        <v>0</v>
      </c>
      <c r="I204" s="1455"/>
      <c r="J204" s="1456"/>
      <c r="K204" s="1457"/>
      <c r="L204" s="1458"/>
      <c r="M204" s="1458"/>
      <c r="N204" s="1454"/>
      <c r="O204" s="1420"/>
      <c r="P204" s="1421"/>
      <c r="Q204" s="1421"/>
      <c r="R204" s="1421"/>
      <c r="S204" s="1422"/>
      <c r="T204" s="148" t="s">
        <v>210</v>
      </c>
      <c r="U204" s="99"/>
      <c r="V204" s="149"/>
      <c r="W204" s="135" t="str">
        <f>IF(W203="","",VLOOKUP(W203,シフト記号表!$C$6:$L$47,10,FALSE))</f>
        <v/>
      </c>
      <c r="X204" s="136" t="str">
        <f>IF(X203="","",VLOOKUP(X203,シフト記号表!$C$6:$L$47,10,FALSE))</f>
        <v/>
      </c>
      <c r="Y204" s="136" t="str">
        <f>IF(Y203="","",VLOOKUP(Y203,シフト記号表!$C$6:$L$47,10,FALSE))</f>
        <v/>
      </c>
      <c r="Z204" s="136" t="str">
        <f>IF(Z203="","",VLOOKUP(Z203,シフト記号表!$C$6:$L$47,10,FALSE))</f>
        <v/>
      </c>
      <c r="AA204" s="136" t="str">
        <f>IF(AA203="","",VLOOKUP(AA203,シフト記号表!$C$6:$L$47,10,FALSE))</f>
        <v/>
      </c>
      <c r="AB204" s="136" t="str">
        <f>IF(AB203="","",VLOOKUP(AB203,シフト記号表!$C$6:$L$47,10,FALSE))</f>
        <v/>
      </c>
      <c r="AC204" s="137" t="str">
        <f>IF(AC203="","",VLOOKUP(AC203,シフト記号表!$C$6:$L$47,10,FALSE))</f>
        <v/>
      </c>
      <c r="AD204" s="135" t="str">
        <f>IF(AD203="","",VLOOKUP(AD203,シフト記号表!$C$6:$L$47,10,FALSE))</f>
        <v/>
      </c>
      <c r="AE204" s="136" t="str">
        <f>IF(AE203="","",VLOOKUP(AE203,シフト記号表!$C$6:$L$47,10,FALSE))</f>
        <v/>
      </c>
      <c r="AF204" s="136" t="str">
        <f>IF(AF203="","",VLOOKUP(AF203,シフト記号表!$C$6:$L$47,10,FALSE))</f>
        <v/>
      </c>
      <c r="AG204" s="136" t="str">
        <f>IF(AG203="","",VLOOKUP(AG203,シフト記号表!$C$6:$L$47,10,FALSE))</f>
        <v/>
      </c>
      <c r="AH204" s="136" t="str">
        <f>IF(AH203="","",VLOOKUP(AH203,シフト記号表!$C$6:$L$47,10,FALSE))</f>
        <v/>
      </c>
      <c r="AI204" s="136" t="str">
        <f>IF(AI203="","",VLOOKUP(AI203,シフト記号表!$C$6:$L$47,10,FALSE))</f>
        <v/>
      </c>
      <c r="AJ204" s="137" t="str">
        <f>IF(AJ203="","",VLOOKUP(AJ203,シフト記号表!$C$6:$L$47,10,FALSE))</f>
        <v/>
      </c>
      <c r="AK204" s="135" t="str">
        <f>IF(AK203="","",VLOOKUP(AK203,シフト記号表!$C$6:$L$47,10,FALSE))</f>
        <v/>
      </c>
      <c r="AL204" s="136" t="str">
        <f>IF(AL203="","",VLOOKUP(AL203,シフト記号表!$C$6:$L$47,10,FALSE))</f>
        <v/>
      </c>
      <c r="AM204" s="136" t="str">
        <f>IF(AM203="","",VLOOKUP(AM203,シフト記号表!$C$6:$L$47,10,FALSE))</f>
        <v/>
      </c>
      <c r="AN204" s="136" t="str">
        <f>IF(AN203="","",VLOOKUP(AN203,シフト記号表!$C$6:$L$47,10,FALSE))</f>
        <v/>
      </c>
      <c r="AO204" s="136" t="str">
        <f>IF(AO203="","",VLOOKUP(AO203,シフト記号表!$C$6:$L$47,10,FALSE))</f>
        <v/>
      </c>
      <c r="AP204" s="136" t="str">
        <f>IF(AP203="","",VLOOKUP(AP203,シフト記号表!$C$6:$L$47,10,FALSE))</f>
        <v/>
      </c>
      <c r="AQ204" s="137" t="str">
        <f>IF(AQ203="","",VLOOKUP(AQ203,シフト記号表!$C$6:$L$47,10,FALSE))</f>
        <v/>
      </c>
      <c r="AR204" s="135" t="str">
        <f>IF(AR203="","",VLOOKUP(AR203,シフト記号表!$C$6:$L$47,10,FALSE))</f>
        <v/>
      </c>
      <c r="AS204" s="136" t="str">
        <f>IF(AS203="","",VLOOKUP(AS203,シフト記号表!$C$6:$L$47,10,FALSE))</f>
        <v/>
      </c>
      <c r="AT204" s="136" t="str">
        <f>IF(AT203="","",VLOOKUP(AT203,シフト記号表!$C$6:$L$47,10,FALSE))</f>
        <v/>
      </c>
      <c r="AU204" s="136" t="str">
        <f>IF(AU203="","",VLOOKUP(AU203,シフト記号表!$C$6:$L$47,10,FALSE))</f>
        <v/>
      </c>
      <c r="AV204" s="136" t="str">
        <f>IF(AV203="","",VLOOKUP(AV203,シフト記号表!$C$6:$L$47,10,FALSE))</f>
        <v/>
      </c>
      <c r="AW204" s="136" t="str">
        <f>IF(AW203="","",VLOOKUP(AW203,シフト記号表!$C$6:$L$47,10,FALSE))</f>
        <v/>
      </c>
      <c r="AX204" s="137" t="str">
        <f>IF(AX203="","",VLOOKUP(AX203,シフト記号表!$C$6:$L$47,10,FALSE))</f>
        <v/>
      </c>
      <c r="AY204" s="135" t="str">
        <f>IF(AY203="","",VLOOKUP(AY203,シフト記号表!$C$6:$L$47,10,FALSE))</f>
        <v/>
      </c>
      <c r="AZ204" s="136" t="str">
        <f>IF(AZ203="","",VLOOKUP(AZ203,シフト記号表!$C$6:$L$47,10,FALSE))</f>
        <v/>
      </c>
      <c r="BA204" s="136" t="str">
        <f>IF(BA203="","",VLOOKUP(BA203,シフト記号表!$C$6:$L$47,10,FALSE))</f>
        <v/>
      </c>
      <c r="BB204" s="1450">
        <f>IF($BE$3="４週",SUM(W204:AX204),IF($BE$3="暦月",SUM(W204:BA204),""))</f>
        <v>0</v>
      </c>
      <c r="BC204" s="1451"/>
      <c r="BD204" s="1452">
        <f>IF($BE$3="４週",BB204/4,IF($BE$3="暦月",(BB204/($BE$8/7)),""))</f>
        <v>0</v>
      </c>
      <c r="BE204" s="1451"/>
      <c r="BF204" s="1447"/>
      <c r="BG204" s="1448"/>
      <c r="BH204" s="1448"/>
      <c r="BI204" s="1448"/>
      <c r="BJ204" s="1449"/>
    </row>
    <row r="205" spans="2:62" ht="20.25" customHeight="1" x14ac:dyDescent="0.4">
      <c r="B205" s="1462">
        <f>B203+1</f>
        <v>95</v>
      </c>
      <c r="C205" s="1318"/>
      <c r="D205" s="1319"/>
      <c r="E205" s="130"/>
      <c r="F205" s="131"/>
      <c r="G205" s="130"/>
      <c r="H205" s="131"/>
      <c r="I205" s="1377"/>
      <c r="J205" s="1378"/>
      <c r="K205" s="1381"/>
      <c r="L205" s="1382"/>
      <c r="M205" s="1382"/>
      <c r="N205" s="1319"/>
      <c r="O205" s="1420"/>
      <c r="P205" s="1421"/>
      <c r="Q205" s="1421"/>
      <c r="R205" s="1421"/>
      <c r="S205" s="1422"/>
      <c r="T205" s="147" t="s">
        <v>18</v>
      </c>
      <c r="V205" s="98"/>
      <c r="W205" s="85"/>
      <c r="X205" s="86"/>
      <c r="Y205" s="86"/>
      <c r="Z205" s="86"/>
      <c r="AA205" s="86"/>
      <c r="AB205" s="86"/>
      <c r="AC205" s="87"/>
      <c r="AD205" s="85"/>
      <c r="AE205" s="86"/>
      <c r="AF205" s="86"/>
      <c r="AG205" s="86"/>
      <c r="AH205" s="86"/>
      <c r="AI205" s="86"/>
      <c r="AJ205" s="87"/>
      <c r="AK205" s="85"/>
      <c r="AL205" s="86"/>
      <c r="AM205" s="86"/>
      <c r="AN205" s="86"/>
      <c r="AO205" s="86"/>
      <c r="AP205" s="86"/>
      <c r="AQ205" s="87"/>
      <c r="AR205" s="85"/>
      <c r="AS205" s="86"/>
      <c r="AT205" s="86"/>
      <c r="AU205" s="86"/>
      <c r="AV205" s="86"/>
      <c r="AW205" s="86"/>
      <c r="AX205" s="87"/>
      <c r="AY205" s="85"/>
      <c r="AZ205" s="86"/>
      <c r="BA205" s="88"/>
      <c r="BB205" s="1373"/>
      <c r="BC205" s="1374"/>
      <c r="BD205" s="1375"/>
      <c r="BE205" s="1376"/>
      <c r="BF205" s="1385"/>
      <c r="BG205" s="1386"/>
      <c r="BH205" s="1386"/>
      <c r="BI205" s="1386"/>
      <c r="BJ205" s="1387"/>
    </row>
    <row r="206" spans="2:62" ht="20.25" customHeight="1" x14ac:dyDescent="0.4">
      <c r="B206" s="1463"/>
      <c r="C206" s="1453"/>
      <c r="D206" s="1454"/>
      <c r="E206" s="158"/>
      <c r="F206" s="159">
        <f>C205</f>
        <v>0</v>
      </c>
      <c r="G206" s="158"/>
      <c r="H206" s="159">
        <f>I205</f>
        <v>0</v>
      </c>
      <c r="I206" s="1455"/>
      <c r="J206" s="1456"/>
      <c r="K206" s="1457"/>
      <c r="L206" s="1458"/>
      <c r="M206" s="1458"/>
      <c r="N206" s="1454"/>
      <c r="O206" s="1420"/>
      <c r="P206" s="1421"/>
      <c r="Q206" s="1421"/>
      <c r="R206" s="1421"/>
      <c r="S206" s="1422"/>
      <c r="T206" s="148" t="s">
        <v>210</v>
      </c>
      <c r="U206" s="99"/>
      <c r="V206" s="149"/>
      <c r="W206" s="135" t="str">
        <f>IF(W205="","",VLOOKUP(W205,シフト記号表!$C$6:$L$47,10,FALSE))</f>
        <v/>
      </c>
      <c r="X206" s="136" t="str">
        <f>IF(X205="","",VLOOKUP(X205,シフト記号表!$C$6:$L$47,10,FALSE))</f>
        <v/>
      </c>
      <c r="Y206" s="136" t="str">
        <f>IF(Y205="","",VLOOKUP(Y205,シフト記号表!$C$6:$L$47,10,FALSE))</f>
        <v/>
      </c>
      <c r="Z206" s="136" t="str">
        <f>IF(Z205="","",VLOOKUP(Z205,シフト記号表!$C$6:$L$47,10,FALSE))</f>
        <v/>
      </c>
      <c r="AA206" s="136" t="str">
        <f>IF(AA205="","",VLOOKUP(AA205,シフト記号表!$C$6:$L$47,10,FALSE))</f>
        <v/>
      </c>
      <c r="AB206" s="136" t="str">
        <f>IF(AB205="","",VLOOKUP(AB205,シフト記号表!$C$6:$L$47,10,FALSE))</f>
        <v/>
      </c>
      <c r="AC206" s="137" t="str">
        <f>IF(AC205="","",VLOOKUP(AC205,シフト記号表!$C$6:$L$47,10,FALSE))</f>
        <v/>
      </c>
      <c r="AD206" s="135" t="str">
        <f>IF(AD205="","",VLOOKUP(AD205,シフト記号表!$C$6:$L$47,10,FALSE))</f>
        <v/>
      </c>
      <c r="AE206" s="136" t="str">
        <f>IF(AE205="","",VLOOKUP(AE205,シフト記号表!$C$6:$L$47,10,FALSE))</f>
        <v/>
      </c>
      <c r="AF206" s="136" t="str">
        <f>IF(AF205="","",VLOOKUP(AF205,シフト記号表!$C$6:$L$47,10,FALSE))</f>
        <v/>
      </c>
      <c r="AG206" s="136" t="str">
        <f>IF(AG205="","",VLOOKUP(AG205,シフト記号表!$C$6:$L$47,10,FALSE))</f>
        <v/>
      </c>
      <c r="AH206" s="136" t="str">
        <f>IF(AH205="","",VLOOKUP(AH205,シフト記号表!$C$6:$L$47,10,FALSE))</f>
        <v/>
      </c>
      <c r="AI206" s="136" t="str">
        <f>IF(AI205="","",VLOOKUP(AI205,シフト記号表!$C$6:$L$47,10,FALSE))</f>
        <v/>
      </c>
      <c r="AJ206" s="137" t="str">
        <f>IF(AJ205="","",VLOOKUP(AJ205,シフト記号表!$C$6:$L$47,10,FALSE))</f>
        <v/>
      </c>
      <c r="AK206" s="135" t="str">
        <f>IF(AK205="","",VLOOKUP(AK205,シフト記号表!$C$6:$L$47,10,FALSE))</f>
        <v/>
      </c>
      <c r="AL206" s="136" t="str">
        <f>IF(AL205="","",VLOOKUP(AL205,シフト記号表!$C$6:$L$47,10,FALSE))</f>
        <v/>
      </c>
      <c r="AM206" s="136" t="str">
        <f>IF(AM205="","",VLOOKUP(AM205,シフト記号表!$C$6:$L$47,10,FALSE))</f>
        <v/>
      </c>
      <c r="AN206" s="136" t="str">
        <f>IF(AN205="","",VLOOKUP(AN205,シフト記号表!$C$6:$L$47,10,FALSE))</f>
        <v/>
      </c>
      <c r="AO206" s="136" t="str">
        <f>IF(AO205="","",VLOOKUP(AO205,シフト記号表!$C$6:$L$47,10,FALSE))</f>
        <v/>
      </c>
      <c r="AP206" s="136" t="str">
        <f>IF(AP205="","",VLOOKUP(AP205,シフト記号表!$C$6:$L$47,10,FALSE))</f>
        <v/>
      </c>
      <c r="AQ206" s="137" t="str">
        <f>IF(AQ205="","",VLOOKUP(AQ205,シフト記号表!$C$6:$L$47,10,FALSE))</f>
        <v/>
      </c>
      <c r="AR206" s="135" t="str">
        <f>IF(AR205="","",VLOOKUP(AR205,シフト記号表!$C$6:$L$47,10,FALSE))</f>
        <v/>
      </c>
      <c r="AS206" s="136" t="str">
        <f>IF(AS205="","",VLOOKUP(AS205,シフト記号表!$C$6:$L$47,10,FALSE))</f>
        <v/>
      </c>
      <c r="AT206" s="136" t="str">
        <f>IF(AT205="","",VLOOKUP(AT205,シフト記号表!$C$6:$L$47,10,FALSE))</f>
        <v/>
      </c>
      <c r="AU206" s="136" t="str">
        <f>IF(AU205="","",VLOOKUP(AU205,シフト記号表!$C$6:$L$47,10,FALSE))</f>
        <v/>
      </c>
      <c r="AV206" s="136" t="str">
        <f>IF(AV205="","",VLOOKUP(AV205,シフト記号表!$C$6:$L$47,10,FALSE))</f>
        <v/>
      </c>
      <c r="AW206" s="136" t="str">
        <f>IF(AW205="","",VLOOKUP(AW205,シフト記号表!$C$6:$L$47,10,FALSE))</f>
        <v/>
      </c>
      <c r="AX206" s="137" t="str">
        <f>IF(AX205="","",VLOOKUP(AX205,シフト記号表!$C$6:$L$47,10,FALSE))</f>
        <v/>
      </c>
      <c r="AY206" s="135" t="str">
        <f>IF(AY205="","",VLOOKUP(AY205,シフト記号表!$C$6:$L$47,10,FALSE))</f>
        <v/>
      </c>
      <c r="AZ206" s="136" t="str">
        <f>IF(AZ205="","",VLOOKUP(AZ205,シフト記号表!$C$6:$L$47,10,FALSE))</f>
        <v/>
      </c>
      <c r="BA206" s="136" t="str">
        <f>IF(BA205="","",VLOOKUP(BA205,シフト記号表!$C$6:$L$47,10,FALSE))</f>
        <v/>
      </c>
      <c r="BB206" s="1450">
        <f>IF($BE$3="４週",SUM(W206:AX206),IF($BE$3="暦月",SUM(W206:BA206),""))</f>
        <v>0</v>
      </c>
      <c r="BC206" s="1451"/>
      <c r="BD206" s="1452">
        <f>IF($BE$3="４週",BB206/4,IF($BE$3="暦月",(BB206/($BE$8/7)),""))</f>
        <v>0</v>
      </c>
      <c r="BE206" s="1451"/>
      <c r="BF206" s="1447"/>
      <c r="BG206" s="1448"/>
      <c r="BH206" s="1448"/>
      <c r="BI206" s="1448"/>
      <c r="BJ206" s="1449"/>
    </row>
    <row r="207" spans="2:62" ht="20.25" customHeight="1" x14ac:dyDescent="0.4">
      <c r="B207" s="1462">
        <f>B205+1</f>
        <v>96</v>
      </c>
      <c r="C207" s="1318"/>
      <c r="D207" s="1319"/>
      <c r="E207" s="130"/>
      <c r="F207" s="131"/>
      <c r="G207" s="130"/>
      <c r="H207" s="131"/>
      <c r="I207" s="1377"/>
      <c r="J207" s="1378"/>
      <c r="K207" s="1381"/>
      <c r="L207" s="1382"/>
      <c r="M207" s="1382"/>
      <c r="N207" s="1319"/>
      <c r="O207" s="1420"/>
      <c r="P207" s="1421"/>
      <c r="Q207" s="1421"/>
      <c r="R207" s="1421"/>
      <c r="S207" s="1422"/>
      <c r="T207" s="147" t="s">
        <v>18</v>
      </c>
      <c r="V207" s="98"/>
      <c r="W207" s="85"/>
      <c r="X207" s="86"/>
      <c r="Y207" s="86"/>
      <c r="Z207" s="86"/>
      <c r="AA207" s="86"/>
      <c r="AB207" s="86"/>
      <c r="AC207" s="87"/>
      <c r="AD207" s="85"/>
      <c r="AE207" s="86"/>
      <c r="AF207" s="86"/>
      <c r="AG207" s="86"/>
      <c r="AH207" s="86"/>
      <c r="AI207" s="86"/>
      <c r="AJ207" s="87"/>
      <c r="AK207" s="85"/>
      <c r="AL207" s="86"/>
      <c r="AM207" s="86"/>
      <c r="AN207" s="86"/>
      <c r="AO207" s="86"/>
      <c r="AP207" s="86"/>
      <c r="AQ207" s="87"/>
      <c r="AR207" s="85"/>
      <c r="AS207" s="86"/>
      <c r="AT207" s="86"/>
      <c r="AU207" s="86"/>
      <c r="AV207" s="86"/>
      <c r="AW207" s="86"/>
      <c r="AX207" s="87"/>
      <c r="AY207" s="85"/>
      <c r="AZ207" s="86"/>
      <c r="BA207" s="88"/>
      <c r="BB207" s="1373"/>
      <c r="BC207" s="1374"/>
      <c r="BD207" s="1375"/>
      <c r="BE207" s="1376"/>
      <c r="BF207" s="1385"/>
      <c r="BG207" s="1386"/>
      <c r="BH207" s="1386"/>
      <c r="BI207" s="1386"/>
      <c r="BJ207" s="1387"/>
    </row>
    <row r="208" spans="2:62" ht="20.25" customHeight="1" x14ac:dyDescent="0.4">
      <c r="B208" s="1463"/>
      <c r="C208" s="1453"/>
      <c r="D208" s="1454"/>
      <c r="E208" s="158"/>
      <c r="F208" s="159">
        <f>C207</f>
        <v>0</v>
      </c>
      <c r="G208" s="158"/>
      <c r="H208" s="159">
        <f>I207</f>
        <v>0</v>
      </c>
      <c r="I208" s="1455"/>
      <c r="J208" s="1456"/>
      <c r="K208" s="1457"/>
      <c r="L208" s="1458"/>
      <c r="M208" s="1458"/>
      <c r="N208" s="1454"/>
      <c r="O208" s="1420"/>
      <c r="P208" s="1421"/>
      <c r="Q208" s="1421"/>
      <c r="R208" s="1421"/>
      <c r="S208" s="1422"/>
      <c r="T208" s="148" t="s">
        <v>210</v>
      </c>
      <c r="U208" s="99"/>
      <c r="V208" s="149"/>
      <c r="W208" s="135" t="str">
        <f>IF(W207="","",VLOOKUP(W207,シフト記号表!$C$6:$L$47,10,FALSE))</f>
        <v/>
      </c>
      <c r="X208" s="136" t="str">
        <f>IF(X207="","",VLOOKUP(X207,シフト記号表!$C$6:$L$47,10,FALSE))</f>
        <v/>
      </c>
      <c r="Y208" s="136" t="str">
        <f>IF(Y207="","",VLOOKUP(Y207,シフト記号表!$C$6:$L$47,10,FALSE))</f>
        <v/>
      </c>
      <c r="Z208" s="136" t="str">
        <f>IF(Z207="","",VLOOKUP(Z207,シフト記号表!$C$6:$L$47,10,FALSE))</f>
        <v/>
      </c>
      <c r="AA208" s="136" t="str">
        <f>IF(AA207="","",VLOOKUP(AA207,シフト記号表!$C$6:$L$47,10,FALSE))</f>
        <v/>
      </c>
      <c r="AB208" s="136" t="str">
        <f>IF(AB207="","",VLOOKUP(AB207,シフト記号表!$C$6:$L$47,10,FALSE))</f>
        <v/>
      </c>
      <c r="AC208" s="137" t="str">
        <f>IF(AC207="","",VLOOKUP(AC207,シフト記号表!$C$6:$L$47,10,FALSE))</f>
        <v/>
      </c>
      <c r="AD208" s="135" t="str">
        <f>IF(AD207="","",VLOOKUP(AD207,シフト記号表!$C$6:$L$47,10,FALSE))</f>
        <v/>
      </c>
      <c r="AE208" s="136" t="str">
        <f>IF(AE207="","",VLOOKUP(AE207,シフト記号表!$C$6:$L$47,10,FALSE))</f>
        <v/>
      </c>
      <c r="AF208" s="136" t="str">
        <f>IF(AF207="","",VLOOKUP(AF207,シフト記号表!$C$6:$L$47,10,FALSE))</f>
        <v/>
      </c>
      <c r="AG208" s="136" t="str">
        <f>IF(AG207="","",VLOOKUP(AG207,シフト記号表!$C$6:$L$47,10,FALSE))</f>
        <v/>
      </c>
      <c r="AH208" s="136" t="str">
        <f>IF(AH207="","",VLOOKUP(AH207,シフト記号表!$C$6:$L$47,10,FALSE))</f>
        <v/>
      </c>
      <c r="AI208" s="136" t="str">
        <f>IF(AI207="","",VLOOKUP(AI207,シフト記号表!$C$6:$L$47,10,FALSE))</f>
        <v/>
      </c>
      <c r="AJ208" s="137" t="str">
        <f>IF(AJ207="","",VLOOKUP(AJ207,シフト記号表!$C$6:$L$47,10,FALSE))</f>
        <v/>
      </c>
      <c r="AK208" s="135" t="str">
        <f>IF(AK207="","",VLOOKUP(AK207,シフト記号表!$C$6:$L$47,10,FALSE))</f>
        <v/>
      </c>
      <c r="AL208" s="136" t="str">
        <f>IF(AL207="","",VLOOKUP(AL207,シフト記号表!$C$6:$L$47,10,FALSE))</f>
        <v/>
      </c>
      <c r="AM208" s="136" t="str">
        <f>IF(AM207="","",VLOOKUP(AM207,シフト記号表!$C$6:$L$47,10,FALSE))</f>
        <v/>
      </c>
      <c r="AN208" s="136" t="str">
        <f>IF(AN207="","",VLOOKUP(AN207,シフト記号表!$C$6:$L$47,10,FALSE))</f>
        <v/>
      </c>
      <c r="AO208" s="136" t="str">
        <f>IF(AO207="","",VLOOKUP(AO207,シフト記号表!$C$6:$L$47,10,FALSE))</f>
        <v/>
      </c>
      <c r="AP208" s="136" t="str">
        <f>IF(AP207="","",VLOOKUP(AP207,シフト記号表!$C$6:$L$47,10,FALSE))</f>
        <v/>
      </c>
      <c r="AQ208" s="137" t="str">
        <f>IF(AQ207="","",VLOOKUP(AQ207,シフト記号表!$C$6:$L$47,10,FALSE))</f>
        <v/>
      </c>
      <c r="AR208" s="135" t="str">
        <f>IF(AR207="","",VLOOKUP(AR207,シフト記号表!$C$6:$L$47,10,FALSE))</f>
        <v/>
      </c>
      <c r="AS208" s="136" t="str">
        <f>IF(AS207="","",VLOOKUP(AS207,シフト記号表!$C$6:$L$47,10,FALSE))</f>
        <v/>
      </c>
      <c r="AT208" s="136" t="str">
        <f>IF(AT207="","",VLOOKUP(AT207,シフト記号表!$C$6:$L$47,10,FALSE))</f>
        <v/>
      </c>
      <c r="AU208" s="136" t="str">
        <f>IF(AU207="","",VLOOKUP(AU207,シフト記号表!$C$6:$L$47,10,FALSE))</f>
        <v/>
      </c>
      <c r="AV208" s="136" t="str">
        <f>IF(AV207="","",VLOOKUP(AV207,シフト記号表!$C$6:$L$47,10,FALSE))</f>
        <v/>
      </c>
      <c r="AW208" s="136" t="str">
        <f>IF(AW207="","",VLOOKUP(AW207,シフト記号表!$C$6:$L$47,10,FALSE))</f>
        <v/>
      </c>
      <c r="AX208" s="137" t="str">
        <f>IF(AX207="","",VLOOKUP(AX207,シフト記号表!$C$6:$L$47,10,FALSE))</f>
        <v/>
      </c>
      <c r="AY208" s="135" t="str">
        <f>IF(AY207="","",VLOOKUP(AY207,シフト記号表!$C$6:$L$47,10,FALSE))</f>
        <v/>
      </c>
      <c r="AZ208" s="136" t="str">
        <f>IF(AZ207="","",VLOOKUP(AZ207,シフト記号表!$C$6:$L$47,10,FALSE))</f>
        <v/>
      </c>
      <c r="BA208" s="136" t="str">
        <f>IF(BA207="","",VLOOKUP(BA207,シフト記号表!$C$6:$L$47,10,FALSE))</f>
        <v/>
      </c>
      <c r="BB208" s="1450">
        <f>IF($BE$3="４週",SUM(W208:AX208),IF($BE$3="暦月",SUM(W208:BA208),""))</f>
        <v>0</v>
      </c>
      <c r="BC208" s="1451"/>
      <c r="BD208" s="1452">
        <f>IF($BE$3="４週",BB208/4,IF($BE$3="暦月",(BB208/($BE$8/7)),""))</f>
        <v>0</v>
      </c>
      <c r="BE208" s="1451"/>
      <c r="BF208" s="1447"/>
      <c r="BG208" s="1448"/>
      <c r="BH208" s="1448"/>
      <c r="BI208" s="1448"/>
      <c r="BJ208" s="1449"/>
    </row>
    <row r="209" spans="2:62" ht="20.25" customHeight="1" x14ac:dyDescent="0.4">
      <c r="B209" s="1462">
        <f>B207+1</f>
        <v>97</v>
      </c>
      <c r="C209" s="1318"/>
      <c r="D209" s="1319"/>
      <c r="E209" s="130"/>
      <c r="F209" s="131"/>
      <c r="G209" s="130"/>
      <c r="H209" s="131"/>
      <c r="I209" s="1377"/>
      <c r="J209" s="1378"/>
      <c r="K209" s="1381"/>
      <c r="L209" s="1382"/>
      <c r="M209" s="1382"/>
      <c r="N209" s="1319"/>
      <c r="O209" s="1420"/>
      <c r="P209" s="1421"/>
      <c r="Q209" s="1421"/>
      <c r="R209" s="1421"/>
      <c r="S209" s="1422"/>
      <c r="T209" s="147" t="s">
        <v>18</v>
      </c>
      <c r="V209" s="98"/>
      <c r="W209" s="85"/>
      <c r="X209" s="86"/>
      <c r="Y209" s="86"/>
      <c r="Z209" s="86"/>
      <c r="AA209" s="86"/>
      <c r="AB209" s="86"/>
      <c r="AC209" s="87"/>
      <c r="AD209" s="85"/>
      <c r="AE209" s="86"/>
      <c r="AF209" s="86"/>
      <c r="AG209" s="86"/>
      <c r="AH209" s="86"/>
      <c r="AI209" s="86"/>
      <c r="AJ209" s="87"/>
      <c r="AK209" s="85"/>
      <c r="AL209" s="86"/>
      <c r="AM209" s="86"/>
      <c r="AN209" s="86"/>
      <c r="AO209" s="86"/>
      <c r="AP209" s="86"/>
      <c r="AQ209" s="87"/>
      <c r="AR209" s="85"/>
      <c r="AS209" s="86"/>
      <c r="AT209" s="86"/>
      <c r="AU209" s="86"/>
      <c r="AV209" s="86"/>
      <c r="AW209" s="86"/>
      <c r="AX209" s="87"/>
      <c r="AY209" s="85"/>
      <c r="AZ209" s="86"/>
      <c r="BA209" s="88"/>
      <c r="BB209" s="1373"/>
      <c r="BC209" s="1374"/>
      <c r="BD209" s="1375"/>
      <c r="BE209" s="1376"/>
      <c r="BF209" s="1385"/>
      <c r="BG209" s="1386"/>
      <c r="BH209" s="1386"/>
      <c r="BI209" s="1386"/>
      <c r="BJ209" s="1387"/>
    </row>
    <row r="210" spans="2:62" ht="20.25" customHeight="1" x14ac:dyDescent="0.4">
      <c r="B210" s="1463"/>
      <c r="C210" s="1453"/>
      <c r="D210" s="1454"/>
      <c r="E210" s="158"/>
      <c r="F210" s="159">
        <f>C209</f>
        <v>0</v>
      </c>
      <c r="G210" s="158"/>
      <c r="H210" s="159">
        <f>I209</f>
        <v>0</v>
      </c>
      <c r="I210" s="1455"/>
      <c r="J210" s="1456"/>
      <c r="K210" s="1457"/>
      <c r="L210" s="1458"/>
      <c r="M210" s="1458"/>
      <c r="N210" s="1454"/>
      <c r="O210" s="1420"/>
      <c r="P210" s="1421"/>
      <c r="Q210" s="1421"/>
      <c r="R210" s="1421"/>
      <c r="S210" s="1422"/>
      <c r="T210" s="148" t="s">
        <v>210</v>
      </c>
      <c r="U210" s="99"/>
      <c r="V210" s="149"/>
      <c r="W210" s="135" t="str">
        <f>IF(W209="","",VLOOKUP(W209,シフト記号表!$C$6:$L$47,10,FALSE))</f>
        <v/>
      </c>
      <c r="X210" s="136" t="str">
        <f>IF(X209="","",VLOOKUP(X209,シフト記号表!$C$6:$L$47,10,FALSE))</f>
        <v/>
      </c>
      <c r="Y210" s="136" t="str">
        <f>IF(Y209="","",VLOOKUP(Y209,シフト記号表!$C$6:$L$47,10,FALSE))</f>
        <v/>
      </c>
      <c r="Z210" s="136" t="str">
        <f>IF(Z209="","",VLOOKUP(Z209,シフト記号表!$C$6:$L$47,10,FALSE))</f>
        <v/>
      </c>
      <c r="AA210" s="136" t="str">
        <f>IF(AA209="","",VLOOKUP(AA209,シフト記号表!$C$6:$L$47,10,FALSE))</f>
        <v/>
      </c>
      <c r="AB210" s="136" t="str">
        <f>IF(AB209="","",VLOOKUP(AB209,シフト記号表!$C$6:$L$47,10,FALSE))</f>
        <v/>
      </c>
      <c r="AC210" s="137" t="str">
        <f>IF(AC209="","",VLOOKUP(AC209,シフト記号表!$C$6:$L$47,10,FALSE))</f>
        <v/>
      </c>
      <c r="AD210" s="135" t="str">
        <f>IF(AD209="","",VLOOKUP(AD209,シフト記号表!$C$6:$L$47,10,FALSE))</f>
        <v/>
      </c>
      <c r="AE210" s="136" t="str">
        <f>IF(AE209="","",VLOOKUP(AE209,シフト記号表!$C$6:$L$47,10,FALSE))</f>
        <v/>
      </c>
      <c r="AF210" s="136" t="str">
        <f>IF(AF209="","",VLOOKUP(AF209,シフト記号表!$C$6:$L$47,10,FALSE))</f>
        <v/>
      </c>
      <c r="AG210" s="136" t="str">
        <f>IF(AG209="","",VLOOKUP(AG209,シフト記号表!$C$6:$L$47,10,FALSE))</f>
        <v/>
      </c>
      <c r="AH210" s="136" t="str">
        <f>IF(AH209="","",VLOOKUP(AH209,シフト記号表!$C$6:$L$47,10,FALSE))</f>
        <v/>
      </c>
      <c r="AI210" s="136" t="str">
        <f>IF(AI209="","",VLOOKUP(AI209,シフト記号表!$C$6:$L$47,10,FALSE))</f>
        <v/>
      </c>
      <c r="AJ210" s="137" t="str">
        <f>IF(AJ209="","",VLOOKUP(AJ209,シフト記号表!$C$6:$L$47,10,FALSE))</f>
        <v/>
      </c>
      <c r="AK210" s="135" t="str">
        <f>IF(AK209="","",VLOOKUP(AK209,シフト記号表!$C$6:$L$47,10,FALSE))</f>
        <v/>
      </c>
      <c r="AL210" s="136" t="str">
        <f>IF(AL209="","",VLOOKUP(AL209,シフト記号表!$C$6:$L$47,10,FALSE))</f>
        <v/>
      </c>
      <c r="AM210" s="136" t="str">
        <f>IF(AM209="","",VLOOKUP(AM209,シフト記号表!$C$6:$L$47,10,FALSE))</f>
        <v/>
      </c>
      <c r="AN210" s="136" t="str">
        <f>IF(AN209="","",VLOOKUP(AN209,シフト記号表!$C$6:$L$47,10,FALSE))</f>
        <v/>
      </c>
      <c r="AO210" s="136" t="str">
        <f>IF(AO209="","",VLOOKUP(AO209,シフト記号表!$C$6:$L$47,10,FALSE))</f>
        <v/>
      </c>
      <c r="AP210" s="136" t="str">
        <f>IF(AP209="","",VLOOKUP(AP209,シフト記号表!$C$6:$L$47,10,FALSE))</f>
        <v/>
      </c>
      <c r="AQ210" s="137" t="str">
        <f>IF(AQ209="","",VLOOKUP(AQ209,シフト記号表!$C$6:$L$47,10,FALSE))</f>
        <v/>
      </c>
      <c r="AR210" s="135" t="str">
        <f>IF(AR209="","",VLOOKUP(AR209,シフト記号表!$C$6:$L$47,10,FALSE))</f>
        <v/>
      </c>
      <c r="AS210" s="136" t="str">
        <f>IF(AS209="","",VLOOKUP(AS209,シフト記号表!$C$6:$L$47,10,FALSE))</f>
        <v/>
      </c>
      <c r="AT210" s="136" t="str">
        <f>IF(AT209="","",VLOOKUP(AT209,シフト記号表!$C$6:$L$47,10,FALSE))</f>
        <v/>
      </c>
      <c r="AU210" s="136" t="str">
        <f>IF(AU209="","",VLOOKUP(AU209,シフト記号表!$C$6:$L$47,10,FALSE))</f>
        <v/>
      </c>
      <c r="AV210" s="136" t="str">
        <f>IF(AV209="","",VLOOKUP(AV209,シフト記号表!$C$6:$L$47,10,FALSE))</f>
        <v/>
      </c>
      <c r="AW210" s="136" t="str">
        <f>IF(AW209="","",VLOOKUP(AW209,シフト記号表!$C$6:$L$47,10,FALSE))</f>
        <v/>
      </c>
      <c r="AX210" s="137" t="str">
        <f>IF(AX209="","",VLOOKUP(AX209,シフト記号表!$C$6:$L$47,10,FALSE))</f>
        <v/>
      </c>
      <c r="AY210" s="135" t="str">
        <f>IF(AY209="","",VLOOKUP(AY209,シフト記号表!$C$6:$L$47,10,FALSE))</f>
        <v/>
      </c>
      <c r="AZ210" s="136" t="str">
        <f>IF(AZ209="","",VLOOKUP(AZ209,シフト記号表!$C$6:$L$47,10,FALSE))</f>
        <v/>
      </c>
      <c r="BA210" s="136" t="str">
        <f>IF(BA209="","",VLOOKUP(BA209,シフト記号表!$C$6:$L$47,10,FALSE))</f>
        <v/>
      </c>
      <c r="BB210" s="1450">
        <f>IF($BE$3="４週",SUM(W210:AX210),IF($BE$3="暦月",SUM(W210:BA210),""))</f>
        <v>0</v>
      </c>
      <c r="BC210" s="1451"/>
      <c r="BD210" s="1452">
        <f>IF($BE$3="４週",BB210/4,IF($BE$3="暦月",(BB210/($BE$8/7)),""))</f>
        <v>0</v>
      </c>
      <c r="BE210" s="1451"/>
      <c r="BF210" s="1447"/>
      <c r="BG210" s="1448"/>
      <c r="BH210" s="1448"/>
      <c r="BI210" s="1448"/>
      <c r="BJ210" s="1449"/>
    </row>
    <row r="211" spans="2:62" ht="20.25" customHeight="1" x14ac:dyDescent="0.4">
      <c r="B211" s="1462">
        <f>B209+1</f>
        <v>98</v>
      </c>
      <c r="C211" s="1318"/>
      <c r="D211" s="1319"/>
      <c r="E211" s="130"/>
      <c r="F211" s="131"/>
      <c r="G211" s="130"/>
      <c r="H211" s="131"/>
      <c r="I211" s="1377"/>
      <c r="J211" s="1378"/>
      <c r="K211" s="1381"/>
      <c r="L211" s="1382"/>
      <c r="M211" s="1382"/>
      <c r="N211" s="1319"/>
      <c r="O211" s="1420"/>
      <c r="P211" s="1421"/>
      <c r="Q211" s="1421"/>
      <c r="R211" s="1421"/>
      <c r="S211" s="1422"/>
      <c r="T211" s="147" t="s">
        <v>18</v>
      </c>
      <c r="V211" s="98"/>
      <c r="W211" s="85"/>
      <c r="X211" s="86"/>
      <c r="Y211" s="86"/>
      <c r="Z211" s="86"/>
      <c r="AA211" s="86"/>
      <c r="AB211" s="86"/>
      <c r="AC211" s="87"/>
      <c r="AD211" s="85"/>
      <c r="AE211" s="86"/>
      <c r="AF211" s="86"/>
      <c r="AG211" s="86"/>
      <c r="AH211" s="86"/>
      <c r="AI211" s="86"/>
      <c r="AJ211" s="87"/>
      <c r="AK211" s="85"/>
      <c r="AL211" s="86"/>
      <c r="AM211" s="86"/>
      <c r="AN211" s="86"/>
      <c r="AO211" s="86"/>
      <c r="AP211" s="86"/>
      <c r="AQ211" s="87"/>
      <c r="AR211" s="85"/>
      <c r="AS211" s="86"/>
      <c r="AT211" s="86"/>
      <c r="AU211" s="86"/>
      <c r="AV211" s="86"/>
      <c r="AW211" s="86"/>
      <c r="AX211" s="87"/>
      <c r="AY211" s="85"/>
      <c r="AZ211" s="86"/>
      <c r="BA211" s="88"/>
      <c r="BB211" s="1373"/>
      <c r="BC211" s="1374"/>
      <c r="BD211" s="1375"/>
      <c r="BE211" s="1376"/>
      <c r="BF211" s="1385"/>
      <c r="BG211" s="1386"/>
      <c r="BH211" s="1386"/>
      <c r="BI211" s="1386"/>
      <c r="BJ211" s="1387"/>
    </row>
    <row r="212" spans="2:62" ht="20.25" customHeight="1" x14ac:dyDescent="0.4">
      <c r="B212" s="1463"/>
      <c r="C212" s="1453"/>
      <c r="D212" s="1454"/>
      <c r="E212" s="158"/>
      <c r="F212" s="159">
        <f>C211</f>
        <v>0</v>
      </c>
      <c r="G212" s="158"/>
      <c r="H212" s="159">
        <f>I211</f>
        <v>0</v>
      </c>
      <c r="I212" s="1455"/>
      <c r="J212" s="1456"/>
      <c r="K212" s="1457"/>
      <c r="L212" s="1458"/>
      <c r="M212" s="1458"/>
      <c r="N212" s="1454"/>
      <c r="O212" s="1420"/>
      <c r="P212" s="1421"/>
      <c r="Q212" s="1421"/>
      <c r="R212" s="1421"/>
      <c r="S212" s="1422"/>
      <c r="T212" s="148" t="s">
        <v>210</v>
      </c>
      <c r="U212" s="99"/>
      <c r="V212" s="149"/>
      <c r="W212" s="135" t="str">
        <f>IF(W211="","",VLOOKUP(W211,シフト記号表!$C$6:$L$47,10,FALSE))</f>
        <v/>
      </c>
      <c r="X212" s="136" t="str">
        <f>IF(X211="","",VLOOKUP(X211,シフト記号表!$C$6:$L$47,10,FALSE))</f>
        <v/>
      </c>
      <c r="Y212" s="136" t="str">
        <f>IF(Y211="","",VLOOKUP(Y211,シフト記号表!$C$6:$L$47,10,FALSE))</f>
        <v/>
      </c>
      <c r="Z212" s="136" t="str">
        <f>IF(Z211="","",VLOOKUP(Z211,シフト記号表!$C$6:$L$47,10,FALSE))</f>
        <v/>
      </c>
      <c r="AA212" s="136" t="str">
        <f>IF(AA211="","",VLOOKUP(AA211,シフト記号表!$C$6:$L$47,10,FALSE))</f>
        <v/>
      </c>
      <c r="AB212" s="136" t="str">
        <f>IF(AB211="","",VLOOKUP(AB211,シフト記号表!$C$6:$L$47,10,FALSE))</f>
        <v/>
      </c>
      <c r="AC212" s="137" t="str">
        <f>IF(AC211="","",VLOOKUP(AC211,シフト記号表!$C$6:$L$47,10,FALSE))</f>
        <v/>
      </c>
      <c r="AD212" s="135" t="str">
        <f>IF(AD211="","",VLOOKUP(AD211,シフト記号表!$C$6:$L$47,10,FALSE))</f>
        <v/>
      </c>
      <c r="AE212" s="136" t="str">
        <f>IF(AE211="","",VLOOKUP(AE211,シフト記号表!$C$6:$L$47,10,FALSE))</f>
        <v/>
      </c>
      <c r="AF212" s="136" t="str">
        <f>IF(AF211="","",VLOOKUP(AF211,シフト記号表!$C$6:$L$47,10,FALSE))</f>
        <v/>
      </c>
      <c r="AG212" s="136" t="str">
        <f>IF(AG211="","",VLOOKUP(AG211,シフト記号表!$C$6:$L$47,10,FALSE))</f>
        <v/>
      </c>
      <c r="AH212" s="136" t="str">
        <f>IF(AH211="","",VLOOKUP(AH211,シフト記号表!$C$6:$L$47,10,FALSE))</f>
        <v/>
      </c>
      <c r="AI212" s="136" t="str">
        <f>IF(AI211="","",VLOOKUP(AI211,シフト記号表!$C$6:$L$47,10,FALSE))</f>
        <v/>
      </c>
      <c r="AJ212" s="137" t="str">
        <f>IF(AJ211="","",VLOOKUP(AJ211,シフト記号表!$C$6:$L$47,10,FALSE))</f>
        <v/>
      </c>
      <c r="AK212" s="135" t="str">
        <f>IF(AK211="","",VLOOKUP(AK211,シフト記号表!$C$6:$L$47,10,FALSE))</f>
        <v/>
      </c>
      <c r="AL212" s="136" t="str">
        <f>IF(AL211="","",VLOOKUP(AL211,シフト記号表!$C$6:$L$47,10,FALSE))</f>
        <v/>
      </c>
      <c r="AM212" s="136" t="str">
        <f>IF(AM211="","",VLOOKUP(AM211,シフト記号表!$C$6:$L$47,10,FALSE))</f>
        <v/>
      </c>
      <c r="AN212" s="136" t="str">
        <f>IF(AN211="","",VLOOKUP(AN211,シフト記号表!$C$6:$L$47,10,FALSE))</f>
        <v/>
      </c>
      <c r="AO212" s="136" t="str">
        <f>IF(AO211="","",VLOOKUP(AO211,シフト記号表!$C$6:$L$47,10,FALSE))</f>
        <v/>
      </c>
      <c r="AP212" s="136" t="str">
        <f>IF(AP211="","",VLOOKUP(AP211,シフト記号表!$C$6:$L$47,10,FALSE))</f>
        <v/>
      </c>
      <c r="AQ212" s="137" t="str">
        <f>IF(AQ211="","",VLOOKUP(AQ211,シフト記号表!$C$6:$L$47,10,FALSE))</f>
        <v/>
      </c>
      <c r="AR212" s="135" t="str">
        <f>IF(AR211="","",VLOOKUP(AR211,シフト記号表!$C$6:$L$47,10,FALSE))</f>
        <v/>
      </c>
      <c r="AS212" s="136" t="str">
        <f>IF(AS211="","",VLOOKUP(AS211,シフト記号表!$C$6:$L$47,10,FALSE))</f>
        <v/>
      </c>
      <c r="AT212" s="136" t="str">
        <f>IF(AT211="","",VLOOKUP(AT211,シフト記号表!$C$6:$L$47,10,FALSE))</f>
        <v/>
      </c>
      <c r="AU212" s="136" t="str">
        <f>IF(AU211="","",VLOOKUP(AU211,シフト記号表!$C$6:$L$47,10,FALSE))</f>
        <v/>
      </c>
      <c r="AV212" s="136" t="str">
        <f>IF(AV211="","",VLOOKUP(AV211,シフト記号表!$C$6:$L$47,10,FALSE))</f>
        <v/>
      </c>
      <c r="AW212" s="136" t="str">
        <f>IF(AW211="","",VLOOKUP(AW211,シフト記号表!$C$6:$L$47,10,FALSE))</f>
        <v/>
      </c>
      <c r="AX212" s="137" t="str">
        <f>IF(AX211="","",VLOOKUP(AX211,シフト記号表!$C$6:$L$47,10,FALSE))</f>
        <v/>
      </c>
      <c r="AY212" s="135" t="str">
        <f>IF(AY211="","",VLOOKUP(AY211,シフト記号表!$C$6:$L$47,10,FALSE))</f>
        <v/>
      </c>
      <c r="AZ212" s="136" t="str">
        <f>IF(AZ211="","",VLOOKUP(AZ211,シフト記号表!$C$6:$L$47,10,FALSE))</f>
        <v/>
      </c>
      <c r="BA212" s="136" t="str">
        <f>IF(BA211="","",VLOOKUP(BA211,シフト記号表!$C$6:$L$47,10,FALSE))</f>
        <v/>
      </c>
      <c r="BB212" s="1450">
        <f>IF($BE$3="４週",SUM(W212:AX212),IF($BE$3="暦月",SUM(W212:BA212),""))</f>
        <v>0</v>
      </c>
      <c r="BC212" s="1451"/>
      <c r="BD212" s="1452">
        <f>IF($BE$3="４週",BB212/4,IF($BE$3="暦月",(BB212/($BE$8/7)),""))</f>
        <v>0</v>
      </c>
      <c r="BE212" s="1451"/>
      <c r="BF212" s="1447"/>
      <c r="BG212" s="1448"/>
      <c r="BH212" s="1448"/>
      <c r="BI212" s="1448"/>
      <c r="BJ212" s="1449"/>
    </row>
    <row r="213" spans="2:62" ht="20.25" customHeight="1" x14ac:dyDescent="0.4">
      <c r="B213" s="1462">
        <f>B211+1</f>
        <v>99</v>
      </c>
      <c r="C213" s="1318"/>
      <c r="D213" s="1319"/>
      <c r="E213" s="130"/>
      <c r="F213" s="131"/>
      <c r="G213" s="130"/>
      <c r="H213" s="131"/>
      <c r="I213" s="1377"/>
      <c r="J213" s="1378"/>
      <c r="K213" s="1381"/>
      <c r="L213" s="1382"/>
      <c r="M213" s="1382"/>
      <c r="N213" s="1319"/>
      <c r="O213" s="1420"/>
      <c r="P213" s="1421"/>
      <c r="Q213" s="1421"/>
      <c r="R213" s="1421"/>
      <c r="S213" s="1422"/>
      <c r="T213" s="147" t="s">
        <v>18</v>
      </c>
      <c r="V213" s="98"/>
      <c r="W213" s="85"/>
      <c r="X213" s="86"/>
      <c r="Y213" s="86"/>
      <c r="Z213" s="86"/>
      <c r="AA213" s="86"/>
      <c r="AB213" s="86"/>
      <c r="AC213" s="87"/>
      <c r="AD213" s="85"/>
      <c r="AE213" s="86"/>
      <c r="AF213" s="86"/>
      <c r="AG213" s="86"/>
      <c r="AH213" s="86"/>
      <c r="AI213" s="86"/>
      <c r="AJ213" s="87"/>
      <c r="AK213" s="85"/>
      <c r="AL213" s="86"/>
      <c r="AM213" s="86"/>
      <c r="AN213" s="86"/>
      <c r="AO213" s="86"/>
      <c r="AP213" s="86"/>
      <c r="AQ213" s="87"/>
      <c r="AR213" s="85"/>
      <c r="AS213" s="86"/>
      <c r="AT213" s="86"/>
      <c r="AU213" s="86"/>
      <c r="AV213" s="86"/>
      <c r="AW213" s="86"/>
      <c r="AX213" s="87"/>
      <c r="AY213" s="85"/>
      <c r="AZ213" s="86"/>
      <c r="BA213" s="88"/>
      <c r="BB213" s="1373"/>
      <c r="BC213" s="1374"/>
      <c r="BD213" s="1375"/>
      <c r="BE213" s="1376"/>
      <c r="BF213" s="1385"/>
      <c r="BG213" s="1386"/>
      <c r="BH213" s="1386"/>
      <c r="BI213" s="1386"/>
      <c r="BJ213" s="1387"/>
    </row>
    <row r="214" spans="2:62" ht="20.25" customHeight="1" x14ac:dyDescent="0.4">
      <c r="B214" s="1463"/>
      <c r="C214" s="1453"/>
      <c r="D214" s="1454"/>
      <c r="E214" s="158"/>
      <c r="F214" s="159">
        <f>C213</f>
        <v>0</v>
      </c>
      <c r="G214" s="158"/>
      <c r="H214" s="159">
        <f>I213</f>
        <v>0</v>
      </c>
      <c r="I214" s="1455"/>
      <c r="J214" s="1456"/>
      <c r="K214" s="1457"/>
      <c r="L214" s="1458"/>
      <c r="M214" s="1458"/>
      <c r="N214" s="1454"/>
      <c r="O214" s="1420"/>
      <c r="P214" s="1421"/>
      <c r="Q214" s="1421"/>
      <c r="R214" s="1421"/>
      <c r="S214" s="1422"/>
      <c r="T214" s="148" t="s">
        <v>210</v>
      </c>
      <c r="U214" s="99"/>
      <c r="V214" s="149"/>
      <c r="W214" s="135" t="str">
        <f>IF(W213="","",VLOOKUP(W213,シフト記号表!$C$6:$L$47,10,FALSE))</f>
        <v/>
      </c>
      <c r="X214" s="136" t="str">
        <f>IF(X213="","",VLOOKUP(X213,シフト記号表!$C$6:$L$47,10,FALSE))</f>
        <v/>
      </c>
      <c r="Y214" s="136" t="str">
        <f>IF(Y213="","",VLOOKUP(Y213,シフト記号表!$C$6:$L$47,10,FALSE))</f>
        <v/>
      </c>
      <c r="Z214" s="136" t="str">
        <f>IF(Z213="","",VLOOKUP(Z213,シフト記号表!$C$6:$L$47,10,FALSE))</f>
        <v/>
      </c>
      <c r="AA214" s="136" t="str">
        <f>IF(AA213="","",VLOOKUP(AA213,シフト記号表!$C$6:$L$47,10,FALSE))</f>
        <v/>
      </c>
      <c r="AB214" s="136" t="str">
        <f>IF(AB213="","",VLOOKUP(AB213,シフト記号表!$C$6:$L$47,10,FALSE))</f>
        <v/>
      </c>
      <c r="AC214" s="137" t="str">
        <f>IF(AC213="","",VLOOKUP(AC213,シフト記号表!$C$6:$L$47,10,FALSE))</f>
        <v/>
      </c>
      <c r="AD214" s="135" t="str">
        <f>IF(AD213="","",VLOOKUP(AD213,シフト記号表!$C$6:$L$47,10,FALSE))</f>
        <v/>
      </c>
      <c r="AE214" s="136" t="str">
        <f>IF(AE213="","",VLOOKUP(AE213,シフト記号表!$C$6:$L$47,10,FALSE))</f>
        <v/>
      </c>
      <c r="AF214" s="136" t="str">
        <f>IF(AF213="","",VLOOKUP(AF213,シフト記号表!$C$6:$L$47,10,FALSE))</f>
        <v/>
      </c>
      <c r="AG214" s="136" t="str">
        <f>IF(AG213="","",VLOOKUP(AG213,シフト記号表!$C$6:$L$47,10,FALSE))</f>
        <v/>
      </c>
      <c r="AH214" s="136" t="str">
        <f>IF(AH213="","",VLOOKUP(AH213,シフト記号表!$C$6:$L$47,10,FALSE))</f>
        <v/>
      </c>
      <c r="AI214" s="136" t="str">
        <f>IF(AI213="","",VLOOKUP(AI213,シフト記号表!$C$6:$L$47,10,FALSE))</f>
        <v/>
      </c>
      <c r="AJ214" s="137" t="str">
        <f>IF(AJ213="","",VLOOKUP(AJ213,シフト記号表!$C$6:$L$47,10,FALSE))</f>
        <v/>
      </c>
      <c r="AK214" s="135" t="str">
        <f>IF(AK213="","",VLOOKUP(AK213,シフト記号表!$C$6:$L$47,10,FALSE))</f>
        <v/>
      </c>
      <c r="AL214" s="136" t="str">
        <f>IF(AL213="","",VLOOKUP(AL213,シフト記号表!$C$6:$L$47,10,FALSE))</f>
        <v/>
      </c>
      <c r="AM214" s="136" t="str">
        <f>IF(AM213="","",VLOOKUP(AM213,シフト記号表!$C$6:$L$47,10,FALSE))</f>
        <v/>
      </c>
      <c r="AN214" s="136" t="str">
        <f>IF(AN213="","",VLOOKUP(AN213,シフト記号表!$C$6:$L$47,10,FALSE))</f>
        <v/>
      </c>
      <c r="AO214" s="136" t="str">
        <f>IF(AO213="","",VLOOKUP(AO213,シフト記号表!$C$6:$L$47,10,FALSE))</f>
        <v/>
      </c>
      <c r="AP214" s="136" t="str">
        <f>IF(AP213="","",VLOOKUP(AP213,シフト記号表!$C$6:$L$47,10,FALSE))</f>
        <v/>
      </c>
      <c r="AQ214" s="137" t="str">
        <f>IF(AQ213="","",VLOOKUP(AQ213,シフト記号表!$C$6:$L$47,10,FALSE))</f>
        <v/>
      </c>
      <c r="AR214" s="135" t="str">
        <f>IF(AR213="","",VLOOKUP(AR213,シフト記号表!$C$6:$L$47,10,FALSE))</f>
        <v/>
      </c>
      <c r="AS214" s="136" t="str">
        <f>IF(AS213="","",VLOOKUP(AS213,シフト記号表!$C$6:$L$47,10,FALSE))</f>
        <v/>
      </c>
      <c r="AT214" s="136" t="str">
        <f>IF(AT213="","",VLOOKUP(AT213,シフト記号表!$C$6:$L$47,10,FALSE))</f>
        <v/>
      </c>
      <c r="AU214" s="136" t="str">
        <f>IF(AU213="","",VLOOKUP(AU213,シフト記号表!$C$6:$L$47,10,FALSE))</f>
        <v/>
      </c>
      <c r="AV214" s="136" t="str">
        <f>IF(AV213="","",VLOOKUP(AV213,シフト記号表!$C$6:$L$47,10,FALSE))</f>
        <v/>
      </c>
      <c r="AW214" s="136" t="str">
        <f>IF(AW213="","",VLOOKUP(AW213,シフト記号表!$C$6:$L$47,10,FALSE))</f>
        <v/>
      </c>
      <c r="AX214" s="137" t="str">
        <f>IF(AX213="","",VLOOKUP(AX213,シフト記号表!$C$6:$L$47,10,FALSE))</f>
        <v/>
      </c>
      <c r="AY214" s="135" t="str">
        <f>IF(AY213="","",VLOOKUP(AY213,シフト記号表!$C$6:$L$47,10,FALSE))</f>
        <v/>
      </c>
      <c r="AZ214" s="136" t="str">
        <f>IF(AZ213="","",VLOOKUP(AZ213,シフト記号表!$C$6:$L$47,10,FALSE))</f>
        <v/>
      </c>
      <c r="BA214" s="136" t="str">
        <f>IF(BA213="","",VLOOKUP(BA213,シフト記号表!$C$6:$L$47,10,FALSE))</f>
        <v/>
      </c>
      <c r="BB214" s="1450">
        <f>IF($BE$3="４週",SUM(W214:AX214),IF($BE$3="暦月",SUM(W214:BA214),""))</f>
        <v>0</v>
      </c>
      <c r="BC214" s="1451"/>
      <c r="BD214" s="1452">
        <f>IF($BE$3="４週",BB214/4,IF($BE$3="暦月",(BB214/($BE$8/7)),""))</f>
        <v>0</v>
      </c>
      <c r="BE214" s="1451"/>
      <c r="BF214" s="1447"/>
      <c r="BG214" s="1448"/>
      <c r="BH214" s="1448"/>
      <c r="BI214" s="1448"/>
      <c r="BJ214" s="1449"/>
    </row>
    <row r="215" spans="2:62" ht="20.25" customHeight="1" x14ac:dyDescent="0.4">
      <c r="B215" s="1462">
        <f>B213+1</f>
        <v>100</v>
      </c>
      <c r="C215" s="1318"/>
      <c r="D215" s="1319"/>
      <c r="E215" s="132"/>
      <c r="F215" s="133"/>
      <c r="G215" s="132"/>
      <c r="H215" s="133"/>
      <c r="I215" s="1377"/>
      <c r="J215" s="1378"/>
      <c r="K215" s="1381"/>
      <c r="L215" s="1382"/>
      <c r="M215" s="1382"/>
      <c r="N215" s="1319"/>
      <c r="O215" s="1420"/>
      <c r="P215" s="1421"/>
      <c r="Q215" s="1421"/>
      <c r="R215" s="1421"/>
      <c r="S215" s="1422"/>
      <c r="T215" s="95" t="s">
        <v>18</v>
      </c>
      <c r="U215" s="96"/>
      <c r="V215" s="97"/>
      <c r="W215" s="85"/>
      <c r="X215" s="86"/>
      <c r="Y215" s="86"/>
      <c r="Z215" s="86"/>
      <c r="AA215" s="86"/>
      <c r="AB215" s="86"/>
      <c r="AC215" s="87"/>
      <c r="AD215" s="85"/>
      <c r="AE215" s="86"/>
      <c r="AF215" s="86"/>
      <c r="AG215" s="86"/>
      <c r="AH215" s="86"/>
      <c r="AI215" s="86"/>
      <c r="AJ215" s="87"/>
      <c r="AK215" s="85"/>
      <c r="AL215" s="86"/>
      <c r="AM215" s="86"/>
      <c r="AN215" s="86"/>
      <c r="AO215" s="86"/>
      <c r="AP215" s="86"/>
      <c r="AQ215" s="87"/>
      <c r="AR215" s="85"/>
      <c r="AS215" s="86"/>
      <c r="AT215" s="86"/>
      <c r="AU215" s="86"/>
      <c r="AV215" s="86"/>
      <c r="AW215" s="86"/>
      <c r="AX215" s="87"/>
      <c r="AY215" s="85"/>
      <c r="AZ215" s="86"/>
      <c r="BA215" s="88"/>
      <c r="BB215" s="1373"/>
      <c r="BC215" s="1374"/>
      <c r="BD215" s="1375"/>
      <c r="BE215" s="1376"/>
      <c r="BF215" s="1385"/>
      <c r="BG215" s="1386"/>
      <c r="BH215" s="1386"/>
      <c r="BI215" s="1386"/>
      <c r="BJ215" s="1387"/>
    </row>
    <row r="216" spans="2:62" ht="20.25" customHeight="1" thickBot="1" x14ac:dyDescent="0.45">
      <c r="B216" s="1464"/>
      <c r="C216" s="1414"/>
      <c r="D216" s="1415"/>
      <c r="E216" s="142"/>
      <c r="F216" s="143">
        <f>C215</f>
        <v>0</v>
      </c>
      <c r="G216" s="142"/>
      <c r="H216" s="143">
        <f>I215</f>
        <v>0</v>
      </c>
      <c r="I216" s="1416"/>
      <c r="J216" s="1417"/>
      <c r="K216" s="1418"/>
      <c r="L216" s="1419"/>
      <c r="M216" s="1419"/>
      <c r="N216" s="1415"/>
      <c r="O216" s="1423"/>
      <c r="P216" s="1424"/>
      <c r="Q216" s="1424"/>
      <c r="R216" s="1424"/>
      <c r="S216" s="1425"/>
      <c r="T216" s="144" t="s">
        <v>210</v>
      </c>
      <c r="U216" s="145"/>
      <c r="V216" s="146"/>
      <c r="W216" s="138" t="str">
        <f>IF(W215="","",VLOOKUP(W215,シフト記号表!$C$6:$L$47,10,FALSE))</f>
        <v/>
      </c>
      <c r="X216" s="139" t="str">
        <f>IF(X215="","",VLOOKUP(X215,シフト記号表!$C$6:$L$47,10,FALSE))</f>
        <v/>
      </c>
      <c r="Y216" s="139" t="str">
        <f>IF(Y215="","",VLOOKUP(Y215,シフト記号表!$C$6:$L$47,10,FALSE))</f>
        <v/>
      </c>
      <c r="Z216" s="139" t="str">
        <f>IF(Z215="","",VLOOKUP(Z215,シフト記号表!$C$6:$L$47,10,FALSE))</f>
        <v/>
      </c>
      <c r="AA216" s="139" t="str">
        <f>IF(AA215="","",VLOOKUP(AA215,シフト記号表!$C$6:$L$47,10,FALSE))</f>
        <v/>
      </c>
      <c r="AB216" s="139" t="str">
        <f>IF(AB215="","",VLOOKUP(AB215,シフト記号表!$C$6:$L$47,10,FALSE))</f>
        <v/>
      </c>
      <c r="AC216" s="140" t="str">
        <f>IF(AC215="","",VLOOKUP(AC215,シフト記号表!$C$6:$L$47,10,FALSE))</f>
        <v/>
      </c>
      <c r="AD216" s="138" t="str">
        <f>IF(AD215="","",VLOOKUP(AD215,シフト記号表!$C$6:$L$47,10,FALSE))</f>
        <v/>
      </c>
      <c r="AE216" s="139" t="str">
        <f>IF(AE215="","",VLOOKUP(AE215,シフト記号表!$C$6:$L$47,10,FALSE))</f>
        <v/>
      </c>
      <c r="AF216" s="139" t="str">
        <f>IF(AF215="","",VLOOKUP(AF215,シフト記号表!$C$6:$L$47,10,FALSE))</f>
        <v/>
      </c>
      <c r="AG216" s="139" t="str">
        <f>IF(AG215="","",VLOOKUP(AG215,シフト記号表!$C$6:$L$47,10,FALSE))</f>
        <v/>
      </c>
      <c r="AH216" s="139" t="str">
        <f>IF(AH215="","",VLOOKUP(AH215,シフト記号表!$C$6:$L$47,10,FALSE))</f>
        <v/>
      </c>
      <c r="AI216" s="139" t="str">
        <f>IF(AI215="","",VLOOKUP(AI215,シフト記号表!$C$6:$L$47,10,FALSE))</f>
        <v/>
      </c>
      <c r="AJ216" s="140" t="str">
        <f>IF(AJ215="","",VLOOKUP(AJ215,シフト記号表!$C$6:$L$47,10,FALSE))</f>
        <v/>
      </c>
      <c r="AK216" s="138" t="str">
        <f>IF(AK215="","",VLOOKUP(AK215,シフト記号表!$C$6:$L$47,10,FALSE))</f>
        <v/>
      </c>
      <c r="AL216" s="139" t="str">
        <f>IF(AL215="","",VLOOKUP(AL215,シフト記号表!$C$6:$L$47,10,FALSE))</f>
        <v/>
      </c>
      <c r="AM216" s="139" t="str">
        <f>IF(AM215="","",VLOOKUP(AM215,シフト記号表!$C$6:$L$47,10,FALSE))</f>
        <v/>
      </c>
      <c r="AN216" s="139" t="str">
        <f>IF(AN215="","",VLOOKUP(AN215,シフト記号表!$C$6:$L$47,10,FALSE))</f>
        <v/>
      </c>
      <c r="AO216" s="139" t="str">
        <f>IF(AO215="","",VLOOKUP(AO215,シフト記号表!$C$6:$L$47,10,FALSE))</f>
        <v/>
      </c>
      <c r="AP216" s="139" t="str">
        <f>IF(AP215="","",VLOOKUP(AP215,シフト記号表!$C$6:$L$47,10,FALSE))</f>
        <v/>
      </c>
      <c r="AQ216" s="140" t="str">
        <f>IF(AQ215="","",VLOOKUP(AQ215,シフト記号表!$C$6:$L$47,10,FALSE))</f>
        <v/>
      </c>
      <c r="AR216" s="138" t="str">
        <f>IF(AR215="","",VLOOKUP(AR215,シフト記号表!$C$6:$L$47,10,FALSE))</f>
        <v/>
      </c>
      <c r="AS216" s="139" t="str">
        <f>IF(AS215="","",VLOOKUP(AS215,シフト記号表!$C$6:$L$47,10,FALSE))</f>
        <v/>
      </c>
      <c r="AT216" s="139" t="str">
        <f>IF(AT215="","",VLOOKUP(AT215,シフト記号表!$C$6:$L$47,10,FALSE))</f>
        <v/>
      </c>
      <c r="AU216" s="139" t="str">
        <f>IF(AU215="","",VLOOKUP(AU215,シフト記号表!$C$6:$L$47,10,FALSE))</f>
        <v/>
      </c>
      <c r="AV216" s="139" t="str">
        <f>IF(AV215="","",VLOOKUP(AV215,シフト記号表!$C$6:$L$47,10,FALSE))</f>
        <v/>
      </c>
      <c r="AW216" s="139" t="str">
        <f>IF(AW215="","",VLOOKUP(AW215,シフト記号表!$C$6:$L$47,10,FALSE))</f>
        <v/>
      </c>
      <c r="AX216" s="140" t="str">
        <f>IF(AX215="","",VLOOKUP(AX215,シフト記号表!$C$6:$L$47,10,FALSE))</f>
        <v/>
      </c>
      <c r="AY216" s="138" t="str">
        <f>IF(AY215="","",VLOOKUP(AY215,シフト記号表!$C$6:$L$47,10,FALSE))</f>
        <v/>
      </c>
      <c r="AZ216" s="139" t="str">
        <f>IF(AZ215="","",VLOOKUP(AZ215,シフト記号表!$C$6:$L$47,10,FALSE))</f>
        <v/>
      </c>
      <c r="BA216" s="139" t="str">
        <f>IF(BA215="","",VLOOKUP(BA215,シフト記号表!$C$6:$L$47,10,FALSE))</f>
        <v/>
      </c>
      <c r="BB216" s="1408">
        <f>IF($BE$3="４週",SUM(W216:AX216),IF($BE$3="暦月",SUM(W216:BA216),""))</f>
        <v>0</v>
      </c>
      <c r="BC216" s="1409"/>
      <c r="BD216" s="1410">
        <f>IF($BE$3="４週",BB216/4,IF($BE$3="暦月",(BB216/($BE$8/7)),""))</f>
        <v>0</v>
      </c>
      <c r="BE216" s="1409"/>
      <c r="BF216" s="1405"/>
      <c r="BG216" s="1406"/>
      <c r="BH216" s="1406"/>
      <c r="BI216" s="1406"/>
      <c r="BJ216" s="1407"/>
    </row>
    <row r="217" spans="2:62" ht="20.25" customHeight="1" x14ac:dyDescent="0.4">
      <c r="B217" s="35"/>
      <c r="C217" s="51"/>
      <c r="D217" s="51"/>
      <c r="E217" s="51"/>
      <c r="F217" s="51"/>
      <c r="G217" s="51"/>
      <c r="H217" s="51"/>
      <c r="I217" s="52"/>
      <c r="J217" s="52"/>
      <c r="K217" s="51"/>
      <c r="L217" s="51"/>
      <c r="M217" s="51"/>
      <c r="N217" s="51"/>
      <c r="O217" s="53"/>
      <c r="P217" s="53"/>
      <c r="Q217" s="53"/>
      <c r="R217" s="54"/>
      <c r="S217" s="54"/>
      <c r="T217" s="54"/>
      <c r="U217" s="55"/>
      <c r="V217" s="56"/>
      <c r="W217" s="57"/>
      <c r="X217" s="57"/>
      <c r="Y217" s="57"/>
      <c r="Z217" s="57"/>
      <c r="AA217" s="57"/>
      <c r="AB217" s="57"/>
      <c r="AC217" s="57"/>
      <c r="AD217" s="57"/>
      <c r="AE217" s="57"/>
      <c r="AF217" s="57"/>
      <c r="AG217" s="57"/>
      <c r="AH217" s="57"/>
      <c r="AI217" s="57"/>
      <c r="AJ217" s="57"/>
      <c r="AK217" s="57"/>
      <c r="AL217" s="57"/>
      <c r="AM217" s="57"/>
      <c r="AN217" s="57"/>
      <c r="AO217" s="57"/>
      <c r="AP217" s="57"/>
      <c r="AQ217" s="57"/>
      <c r="AR217" s="57"/>
      <c r="AS217" s="57"/>
      <c r="AT217" s="57"/>
      <c r="AU217" s="57"/>
      <c r="AV217" s="57"/>
      <c r="AW217" s="57"/>
      <c r="AX217" s="57"/>
      <c r="AY217" s="57"/>
      <c r="AZ217" s="57"/>
      <c r="BA217" s="57"/>
      <c r="BB217" s="57"/>
      <c r="BC217" s="57"/>
      <c r="BD217" s="58"/>
      <c r="BE217" s="58"/>
      <c r="BF217" s="53"/>
      <c r="BG217" s="53"/>
      <c r="BH217" s="53"/>
      <c r="BI217" s="53"/>
      <c r="BJ217" s="53"/>
    </row>
    <row r="218" spans="2:62" ht="20.25" customHeight="1" x14ac:dyDescent="0.4">
      <c r="B218" s="35"/>
      <c r="C218" s="51"/>
      <c r="D218" s="51"/>
      <c r="E218" s="51"/>
      <c r="F218" s="51"/>
      <c r="G218" s="51"/>
      <c r="H218" s="51"/>
      <c r="I218" s="103"/>
      <c r="J218" s="2" t="s">
        <v>260</v>
      </c>
      <c r="K218" s="2"/>
      <c r="L218" s="2"/>
      <c r="M218" s="2"/>
      <c r="N218" s="2"/>
      <c r="O218" s="2"/>
      <c r="P218" s="2"/>
      <c r="Q218" s="2"/>
      <c r="R218" s="2"/>
      <c r="S218" s="2"/>
      <c r="T218" s="28"/>
      <c r="U218" s="2"/>
      <c r="V218" s="2"/>
      <c r="W218" s="2"/>
      <c r="X218" s="2"/>
      <c r="Y218" s="2"/>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5"/>
      <c r="BE218" s="58"/>
      <c r="BF218" s="53"/>
      <c r="BG218" s="53"/>
      <c r="BH218" s="53"/>
      <c r="BI218" s="53"/>
      <c r="BJ218" s="53"/>
    </row>
    <row r="219" spans="2:62" ht="20.25" customHeight="1" x14ac:dyDescent="0.4">
      <c r="B219" s="35"/>
      <c r="C219" s="51"/>
      <c r="D219" s="51"/>
      <c r="E219" s="51"/>
      <c r="F219" s="51"/>
      <c r="G219" s="51"/>
      <c r="H219" s="51"/>
      <c r="I219" s="103"/>
      <c r="J219" s="2"/>
      <c r="K219" s="2" t="s">
        <v>125</v>
      </c>
      <c r="L219" s="2"/>
      <c r="M219" s="2"/>
      <c r="N219" s="2"/>
      <c r="O219" s="2"/>
      <c r="P219" s="2"/>
      <c r="Q219" s="2"/>
      <c r="R219" s="2"/>
      <c r="S219" s="2"/>
      <c r="T219" s="28"/>
      <c r="U219" s="2"/>
      <c r="V219" s="2"/>
      <c r="W219" s="2"/>
      <c r="X219" s="2"/>
      <c r="Y219" s="2"/>
      <c r="Z219" s="104"/>
      <c r="AA219" s="2" t="s">
        <v>136</v>
      </c>
      <c r="AB219" s="2"/>
      <c r="AC219" s="2"/>
      <c r="AD219" s="2"/>
      <c r="AE219" s="2"/>
      <c r="AF219" s="2"/>
      <c r="AG219" s="2"/>
      <c r="AH219" s="2"/>
      <c r="AI219" s="2"/>
      <c r="AJ219" s="28"/>
      <c r="AK219" s="2"/>
      <c r="AL219" s="2"/>
      <c r="AM219" s="2"/>
      <c r="AN219" s="2"/>
      <c r="AO219" s="104"/>
      <c r="AP219" s="104"/>
      <c r="AQ219" s="2" t="s">
        <v>137</v>
      </c>
      <c r="AR219" s="104"/>
      <c r="AS219" s="104"/>
      <c r="AT219" s="104"/>
      <c r="AU219" s="104"/>
      <c r="AV219" s="104"/>
      <c r="AW219" s="104"/>
      <c r="AX219" s="104"/>
      <c r="AY219" s="104"/>
      <c r="AZ219" s="104"/>
      <c r="BA219" s="104"/>
      <c r="BB219" s="104"/>
      <c r="BC219" s="104"/>
      <c r="BD219" s="105"/>
      <c r="BE219" s="58"/>
      <c r="BF219" s="1461"/>
      <c r="BG219" s="1461"/>
      <c r="BH219" s="1461"/>
      <c r="BI219" s="1461"/>
      <c r="BJ219" s="53"/>
    </row>
    <row r="220" spans="2:62" ht="20.25" customHeight="1" x14ac:dyDescent="0.4">
      <c r="B220" s="35"/>
      <c r="C220" s="51"/>
      <c r="D220" s="51"/>
      <c r="E220" s="51"/>
      <c r="F220" s="51"/>
      <c r="G220" s="51"/>
      <c r="H220" s="51"/>
      <c r="I220" s="103"/>
      <c r="J220" s="2"/>
      <c r="K220" s="1412" t="s">
        <v>117</v>
      </c>
      <c r="L220" s="1412"/>
      <c r="M220" s="1412" t="s">
        <v>118</v>
      </c>
      <c r="N220" s="1412"/>
      <c r="O220" s="1412"/>
      <c r="P220" s="1412"/>
      <c r="Q220" s="2"/>
      <c r="R220" s="1411" t="s">
        <v>119</v>
      </c>
      <c r="S220" s="1411"/>
      <c r="T220" s="1411"/>
      <c r="U220" s="1411"/>
      <c r="V220" s="2"/>
      <c r="W220" s="106" t="s">
        <v>120</v>
      </c>
      <c r="X220" s="106"/>
      <c r="Y220" s="2"/>
      <c r="Z220" s="104"/>
      <c r="AA220" s="1412" t="s">
        <v>117</v>
      </c>
      <c r="AB220" s="1412"/>
      <c r="AC220" s="1412" t="s">
        <v>118</v>
      </c>
      <c r="AD220" s="1412"/>
      <c r="AE220" s="1412"/>
      <c r="AF220" s="1412"/>
      <c r="AG220" s="2"/>
      <c r="AH220" s="1411" t="s">
        <v>119</v>
      </c>
      <c r="AI220" s="1411"/>
      <c r="AJ220" s="1411"/>
      <c r="AK220" s="1411"/>
      <c r="AL220" s="2"/>
      <c r="AM220" s="106" t="s">
        <v>120</v>
      </c>
      <c r="AN220" s="106"/>
      <c r="AO220" s="104"/>
      <c r="AP220" s="104"/>
      <c r="AQ220" s="104"/>
      <c r="AR220" s="104"/>
      <c r="AS220" s="104"/>
      <c r="AT220" s="104"/>
      <c r="AU220" s="104"/>
      <c r="AV220" s="104"/>
      <c r="AW220" s="104"/>
      <c r="AX220" s="104"/>
      <c r="AY220" s="104"/>
      <c r="AZ220" s="104"/>
      <c r="BA220" s="104"/>
      <c r="BB220" s="104"/>
      <c r="BC220" s="104"/>
      <c r="BD220" s="105"/>
      <c r="BE220" s="58"/>
      <c r="BF220" s="1460"/>
      <c r="BG220" s="1460"/>
      <c r="BH220" s="1460"/>
      <c r="BI220" s="1460"/>
      <c r="BJ220" s="53"/>
    </row>
    <row r="221" spans="2:62" ht="20.25" customHeight="1" x14ac:dyDescent="0.4">
      <c r="B221" s="35"/>
      <c r="C221" s="51"/>
      <c r="D221" s="51"/>
      <c r="E221" s="51"/>
      <c r="F221" s="51"/>
      <c r="G221" s="51"/>
      <c r="H221" s="51"/>
      <c r="I221" s="103"/>
      <c r="J221" s="2"/>
      <c r="K221" s="1413"/>
      <c r="L221" s="1413"/>
      <c r="M221" s="1413" t="s">
        <v>121</v>
      </c>
      <c r="N221" s="1413"/>
      <c r="O221" s="1413" t="s">
        <v>122</v>
      </c>
      <c r="P221" s="1413"/>
      <c r="Q221" s="2"/>
      <c r="R221" s="1413" t="s">
        <v>121</v>
      </c>
      <c r="S221" s="1413"/>
      <c r="T221" s="1413" t="s">
        <v>122</v>
      </c>
      <c r="U221" s="1413"/>
      <c r="V221" s="2"/>
      <c r="W221" s="106" t="s">
        <v>123</v>
      </c>
      <c r="X221" s="106"/>
      <c r="Y221" s="2"/>
      <c r="Z221" s="104"/>
      <c r="AA221" s="1413"/>
      <c r="AB221" s="1413"/>
      <c r="AC221" s="1413" t="s">
        <v>121</v>
      </c>
      <c r="AD221" s="1413"/>
      <c r="AE221" s="1413" t="s">
        <v>122</v>
      </c>
      <c r="AF221" s="1413"/>
      <c r="AG221" s="2"/>
      <c r="AH221" s="1413" t="s">
        <v>121</v>
      </c>
      <c r="AI221" s="1413"/>
      <c r="AJ221" s="1413" t="s">
        <v>122</v>
      </c>
      <c r="AK221" s="1413"/>
      <c r="AL221" s="2"/>
      <c r="AM221" s="106" t="s">
        <v>123</v>
      </c>
      <c r="AN221" s="106"/>
      <c r="AO221" s="104"/>
      <c r="AP221" s="104"/>
      <c r="AQ221" s="106" t="s">
        <v>102</v>
      </c>
      <c r="AR221" s="106"/>
      <c r="AS221" s="106"/>
      <c r="AT221" s="106"/>
      <c r="AU221" s="2"/>
      <c r="AV221" s="106" t="s">
        <v>103</v>
      </c>
      <c r="AW221" s="106"/>
      <c r="AX221" s="106"/>
      <c r="AY221" s="106"/>
      <c r="AZ221" s="2"/>
      <c r="BA221" s="1413" t="s">
        <v>124</v>
      </c>
      <c r="BB221" s="1413"/>
      <c r="BC221" s="1413"/>
      <c r="BD221" s="1413"/>
      <c r="BE221" s="58"/>
      <c r="BF221" s="1459"/>
      <c r="BG221" s="1459"/>
      <c r="BH221" s="1459"/>
      <c r="BI221" s="1459"/>
      <c r="BJ221" s="53"/>
    </row>
    <row r="222" spans="2:62" ht="20.25" customHeight="1" x14ac:dyDescent="0.4">
      <c r="B222" s="35"/>
      <c r="C222" s="51"/>
      <c r="D222" s="51"/>
      <c r="E222" s="51"/>
      <c r="F222" s="51"/>
      <c r="G222" s="51"/>
      <c r="H222" s="51"/>
      <c r="I222" s="103"/>
      <c r="J222" s="2"/>
      <c r="K222" s="1430" t="s">
        <v>6</v>
      </c>
      <c r="L222" s="1430"/>
      <c r="M222" s="1432">
        <f>SUMIFS($BB$17:$BB$216,$F$17:$F$216,"看護職員",$H$17:$H$216,"A")</f>
        <v>0</v>
      </c>
      <c r="N222" s="1432"/>
      <c r="O222" s="1433">
        <f>SUMIFS($BD$17:$BD$216,$F$17:$F$216,"看護職員",$H$17:$H$216,"A")</f>
        <v>0</v>
      </c>
      <c r="P222" s="1433"/>
      <c r="Q222" s="113"/>
      <c r="R222" s="1426">
        <v>0</v>
      </c>
      <c r="S222" s="1426"/>
      <c r="T222" s="1426">
        <v>0</v>
      </c>
      <c r="U222" s="1426"/>
      <c r="V222" s="113"/>
      <c r="W222" s="1427">
        <v>0</v>
      </c>
      <c r="X222" s="1428"/>
      <c r="Y222" s="2"/>
      <c r="Z222" s="104"/>
      <c r="AA222" s="1430" t="s">
        <v>6</v>
      </c>
      <c r="AB222" s="1430"/>
      <c r="AC222" s="1432">
        <f>SUMIFS($BB$17:$BB$216,$F$17:$F$216,"介護職員",$H$17:$H$216,"A")</f>
        <v>0</v>
      </c>
      <c r="AD222" s="1432"/>
      <c r="AE222" s="1433">
        <f>SUMIFS($BD$17:$BD$216,$F$17:$F$216,"介護職員",$H$17:$H$216,"A")</f>
        <v>0</v>
      </c>
      <c r="AF222" s="1433"/>
      <c r="AG222" s="113"/>
      <c r="AH222" s="1426">
        <v>0</v>
      </c>
      <c r="AI222" s="1426"/>
      <c r="AJ222" s="1426">
        <v>0</v>
      </c>
      <c r="AK222" s="1426"/>
      <c r="AL222" s="113"/>
      <c r="AM222" s="1427">
        <v>0</v>
      </c>
      <c r="AN222" s="1428"/>
      <c r="AO222" s="104"/>
      <c r="AP222" s="104"/>
      <c r="AQ222" s="1429">
        <f>U236</f>
        <v>0</v>
      </c>
      <c r="AR222" s="1430"/>
      <c r="AS222" s="1430"/>
      <c r="AT222" s="1430"/>
      <c r="AU222" s="107" t="s">
        <v>138</v>
      </c>
      <c r="AV222" s="1429">
        <f>AK236</f>
        <v>0</v>
      </c>
      <c r="AW222" s="1430"/>
      <c r="AX222" s="1430"/>
      <c r="AY222" s="1430"/>
      <c r="AZ222" s="107" t="s">
        <v>132</v>
      </c>
      <c r="BA222" s="1431">
        <f>ROUNDDOWN(AQ222+AV222,1)</f>
        <v>0</v>
      </c>
      <c r="BB222" s="1431"/>
      <c r="BC222" s="1431"/>
      <c r="BD222" s="1431"/>
      <c r="BE222" s="58"/>
      <c r="BF222" s="61"/>
      <c r="BG222" s="61"/>
      <c r="BH222" s="61"/>
      <c r="BI222" s="61"/>
      <c r="BJ222" s="53"/>
    </row>
    <row r="223" spans="2:62" ht="20.25" customHeight="1" x14ac:dyDescent="0.4">
      <c r="B223" s="35"/>
      <c r="C223" s="51"/>
      <c r="D223" s="51"/>
      <c r="E223" s="51"/>
      <c r="F223" s="51"/>
      <c r="G223" s="51"/>
      <c r="H223" s="51"/>
      <c r="I223" s="103"/>
      <c r="J223" s="2"/>
      <c r="K223" s="1430" t="s">
        <v>7</v>
      </c>
      <c r="L223" s="1430"/>
      <c r="M223" s="1432">
        <f>SUMIFS($BB$17:$BB$216,$F$17:$F$216,"看護職員",$H$17:$H$216,"B")</f>
        <v>0</v>
      </c>
      <c r="N223" s="1432"/>
      <c r="O223" s="1433">
        <f>SUMIFS($BD$17:$BD$216,$F$17:$F$216,"看護職員",$H$17:$H$216,"B")</f>
        <v>0</v>
      </c>
      <c r="P223" s="1433"/>
      <c r="Q223" s="113"/>
      <c r="R223" s="1426">
        <v>0</v>
      </c>
      <c r="S223" s="1426"/>
      <c r="T223" s="1426">
        <v>0</v>
      </c>
      <c r="U223" s="1426"/>
      <c r="V223" s="113"/>
      <c r="W223" s="1427">
        <v>0</v>
      </c>
      <c r="X223" s="1428"/>
      <c r="Y223" s="2"/>
      <c r="Z223" s="104"/>
      <c r="AA223" s="1430" t="s">
        <v>7</v>
      </c>
      <c r="AB223" s="1430"/>
      <c r="AC223" s="1432">
        <f>SUMIFS($BB$17:$BB$216,$F$17:$F$216,"介護職員",$H$17:$H$216,"B")</f>
        <v>0</v>
      </c>
      <c r="AD223" s="1432"/>
      <c r="AE223" s="1433">
        <f>SUMIFS($BD$17:$BD$216,$F$17:$F$216,"介護職員",$H$17:$H$216,"B")</f>
        <v>0</v>
      </c>
      <c r="AF223" s="1433"/>
      <c r="AG223" s="113"/>
      <c r="AH223" s="1426">
        <v>0</v>
      </c>
      <c r="AI223" s="1426"/>
      <c r="AJ223" s="1426">
        <v>0</v>
      </c>
      <c r="AK223" s="1426"/>
      <c r="AL223" s="113"/>
      <c r="AM223" s="1427">
        <v>0</v>
      </c>
      <c r="AN223" s="1428"/>
      <c r="AO223" s="104"/>
      <c r="AP223" s="104"/>
      <c r="AQ223" s="104"/>
      <c r="AR223" s="104"/>
      <c r="AS223" s="104"/>
      <c r="AT223" s="104"/>
      <c r="AU223" s="104"/>
      <c r="AV223" s="104"/>
      <c r="AW223" s="104"/>
      <c r="AX223" s="104"/>
      <c r="AY223" s="104"/>
      <c r="AZ223" s="104"/>
      <c r="BA223" s="104"/>
      <c r="BB223" s="104"/>
      <c r="BC223" s="104"/>
      <c r="BD223" s="105"/>
      <c r="BE223" s="58"/>
      <c r="BF223" s="53"/>
      <c r="BG223" s="53"/>
      <c r="BH223" s="53"/>
      <c r="BI223" s="53"/>
      <c r="BJ223" s="53"/>
    </row>
    <row r="224" spans="2:62" ht="20.25" customHeight="1" x14ac:dyDescent="0.4">
      <c r="B224" s="35"/>
      <c r="C224" s="51"/>
      <c r="D224" s="51"/>
      <c r="E224" s="51"/>
      <c r="F224" s="51"/>
      <c r="G224" s="51"/>
      <c r="H224" s="51"/>
      <c r="I224" s="103"/>
      <c r="J224" s="2"/>
      <c r="K224" s="1430" t="s">
        <v>8</v>
      </c>
      <c r="L224" s="1430"/>
      <c r="M224" s="1432">
        <f>SUMIFS($BB$17:$BB$216,$F$17:$F$216,"看護職員",$H$17:$H$216,"C")</f>
        <v>0</v>
      </c>
      <c r="N224" s="1432"/>
      <c r="O224" s="1433">
        <f>SUMIFS($BD$17:$BD$216,$F$17:$F$216,"看護職員",$H$17:$H$216,"C")</f>
        <v>0</v>
      </c>
      <c r="P224" s="1433"/>
      <c r="Q224" s="113"/>
      <c r="R224" s="1426">
        <v>0</v>
      </c>
      <c r="S224" s="1426"/>
      <c r="T224" s="1434">
        <v>0</v>
      </c>
      <c r="U224" s="1434"/>
      <c r="V224" s="113"/>
      <c r="W224" s="1435" t="s">
        <v>36</v>
      </c>
      <c r="X224" s="1436"/>
      <c r="Y224" s="2"/>
      <c r="Z224" s="104"/>
      <c r="AA224" s="1430" t="s">
        <v>8</v>
      </c>
      <c r="AB224" s="1430"/>
      <c r="AC224" s="1432">
        <f>SUMIFS($BB$17:$BB$216,$F$17:$F$216,"介護職員",$H$17:$H$216,"C")</f>
        <v>0</v>
      </c>
      <c r="AD224" s="1432"/>
      <c r="AE224" s="1433">
        <f>SUMIFS($BD$17:$BD$216,$F$17:$F$216,"介護職員",$H$17:$H$216,"C")</f>
        <v>0</v>
      </c>
      <c r="AF224" s="1433"/>
      <c r="AG224" s="113"/>
      <c r="AH224" s="1426">
        <v>0</v>
      </c>
      <c r="AI224" s="1426"/>
      <c r="AJ224" s="1434">
        <v>0</v>
      </c>
      <c r="AK224" s="1434"/>
      <c r="AL224" s="113"/>
      <c r="AM224" s="1435" t="s">
        <v>36</v>
      </c>
      <c r="AN224" s="1436"/>
      <c r="AO224" s="104"/>
      <c r="AP224" s="104"/>
      <c r="AQ224" s="104"/>
      <c r="AR224" s="104"/>
      <c r="AS224" s="104"/>
      <c r="AT224" s="104"/>
      <c r="AU224" s="104"/>
      <c r="AV224" s="104"/>
      <c r="AW224" s="104"/>
      <c r="AX224" s="104"/>
      <c r="AY224" s="104"/>
      <c r="AZ224" s="104"/>
      <c r="BA224" s="104"/>
      <c r="BB224" s="104"/>
      <c r="BC224" s="104"/>
      <c r="BD224" s="105"/>
      <c r="BE224" s="58"/>
      <c r="BF224" s="53"/>
      <c r="BG224" s="53"/>
      <c r="BH224" s="53"/>
      <c r="BI224" s="53"/>
      <c r="BJ224" s="53"/>
    </row>
    <row r="225" spans="2:62" ht="20.25" customHeight="1" x14ac:dyDescent="0.4">
      <c r="B225" s="35"/>
      <c r="C225" s="51"/>
      <c r="D225" s="51"/>
      <c r="E225" s="51"/>
      <c r="F225" s="51"/>
      <c r="G225" s="51"/>
      <c r="H225" s="51"/>
      <c r="I225" s="103"/>
      <c r="J225" s="2"/>
      <c r="K225" s="1430" t="s">
        <v>9</v>
      </c>
      <c r="L225" s="1430"/>
      <c r="M225" s="1432">
        <f>SUMIFS($BB$17:$BB$216,$F$17:$F$216,"看護職員",$H$17:$H$216,"D")</f>
        <v>0</v>
      </c>
      <c r="N225" s="1432"/>
      <c r="O225" s="1433">
        <f>SUMIFS($BD$17:$BD$216,$F$17:$F$216,"看護職員",$H$17:$H$216,"D")</f>
        <v>0</v>
      </c>
      <c r="P225" s="1433"/>
      <c r="Q225" s="113"/>
      <c r="R225" s="1426">
        <v>0</v>
      </c>
      <c r="S225" s="1426"/>
      <c r="T225" s="1434">
        <v>0</v>
      </c>
      <c r="U225" s="1434"/>
      <c r="V225" s="113"/>
      <c r="W225" s="1435" t="s">
        <v>36</v>
      </c>
      <c r="X225" s="1436"/>
      <c r="Y225" s="2"/>
      <c r="Z225" s="104"/>
      <c r="AA225" s="1430" t="s">
        <v>9</v>
      </c>
      <c r="AB225" s="1430"/>
      <c r="AC225" s="1432">
        <f>SUMIFS($BB$17:$BB$216,$F$17:$F$216,"介護職員",$H$17:$H$216,"D")</f>
        <v>0</v>
      </c>
      <c r="AD225" s="1432"/>
      <c r="AE225" s="1433">
        <f>SUMIFS($BD$17:$BD$216,$F$17:$F$216,"介護職員",$H$17:$H$216,"D")</f>
        <v>0</v>
      </c>
      <c r="AF225" s="1433"/>
      <c r="AG225" s="113"/>
      <c r="AH225" s="1426">
        <v>0</v>
      </c>
      <c r="AI225" s="1426"/>
      <c r="AJ225" s="1434">
        <v>0</v>
      </c>
      <c r="AK225" s="1434"/>
      <c r="AL225" s="113"/>
      <c r="AM225" s="1435" t="s">
        <v>36</v>
      </c>
      <c r="AN225" s="1436"/>
      <c r="AO225" s="104"/>
      <c r="AP225" s="104"/>
      <c r="AQ225" s="2" t="s">
        <v>141</v>
      </c>
      <c r="AR225" s="2"/>
      <c r="AS225" s="2"/>
      <c r="AT225" s="2"/>
      <c r="AU225" s="2"/>
      <c r="AV225" s="2"/>
      <c r="AW225" s="104"/>
      <c r="AX225" s="104"/>
      <c r="AY225" s="104"/>
      <c r="AZ225" s="104"/>
      <c r="BA225" s="104"/>
      <c r="BB225" s="104"/>
      <c r="BC225" s="104"/>
      <c r="BD225" s="105"/>
      <c r="BE225" s="58"/>
      <c r="BF225" s="53"/>
      <c r="BG225" s="53"/>
      <c r="BH225" s="53"/>
      <c r="BI225" s="53"/>
      <c r="BJ225" s="53"/>
    </row>
    <row r="226" spans="2:62" ht="20.25" customHeight="1" x14ac:dyDescent="0.4">
      <c r="B226" s="35"/>
      <c r="C226" s="51"/>
      <c r="D226" s="51"/>
      <c r="E226" s="51"/>
      <c r="F226" s="51"/>
      <c r="G226" s="51"/>
      <c r="H226" s="51"/>
      <c r="I226" s="103"/>
      <c r="J226" s="2"/>
      <c r="K226" s="1430" t="s">
        <v>124</v>
      </c>
      <c r="L226" s="1430"/>
      <c r="M226" s="1432">
        <f>SUM(M222:N225)</f>
        <v>0</v>
      </c>
      <c r="N226" s="1432"/>
      <c r="O226" s="1433">
        <f>SUM(O222:P225)</f>
        <v>0</v>
      </c>
      <c r="P226" s="1433"/>
      <c r="Q226" s="113"/>
      <c r="R226" s="1432">
        <f>SUM(R222:S225)</f>
        <v>0</v>
      </c>
      <c r="S226" s="1432"/>
      <c r="T226" s="1433">
        <f>SUM(T222:U225)</f>
        <v>0</v>
      </c>
      <c r="U226" s="1433"/>
      <c r="V226" s="113"/>
      <c r="W226" s="1441">
        <f>SUM(W222:X223)</f>
        <v>0</v>
      </c>
      <c r="X226" s="1442"/>
      <c r="Y226" s="2"/>
      <c r="Z226" s="104"/>
      <c r="AA226" s="1430" t="s">
        <v>124</v>
      </c>
      <c r="AB226" s="1430"/>
      <c r="AC226" s="1432">
        <f>SUM(AC222:AD225)</f>
        <v>0</v>
      </c>
      <c r="AD226" s="1432"/>
      <c r="AE226" s="1433">
        <f>SUM(AE222:AF225)</f>
        <v>0</v>
      </c>
      <c r="AF226" s="1433"/>
      <c r="AG226" s="113"/>
      <c r="AH226" s="1432">
        <f>SUM(AH222:AI225)</f>
        <v>0</v>
      </c>
      <c r="AI226" s="1432"/>
      <c r="AJ226" s="1433">
        <f>SUM(AJ222:AK225)</f>
        <v>0</v>
      </c>
      <c r="AK226" s="1433"/>
      <c r="AL226" s="113"/>
      <c r="AM226" s="1441">
        <f>SUM(AM222:AN223)</f>
        <v>0</v>
      </c>
      <c r="AN226" s="1442"/>
      <c r="AO226" s="104"/>
      <c r="AP226" s="104"/>
      <c r="AQ226" s="1430" t="s">
        <v>4</v>
      </c>
      <c r="AR226" s="1430"/>
      <c r="AS226" s="1430" t="s">
        <v>5</v>
      </c>
      <c r="AT226" s="1430"/>
      <c r="AU226" s="1430"/>
      <c r="AV226" s="1430"/>
      <c r="AW226" s="104"/>
      <c r="AX226" s="104"/>
      <c r="AY226" s="104"/>
      <c r="AZ226" s="104"/>
      <c r="BA226" s="104"/>
      <c r="BB226" s="104"/>
      <c r="BC226" s="104"/>
      <c r="BD226" s="105"/>
      <c r="BE226" s="58"/>
      <c r="BF226" s="53"/>
      <c r="BG226" s="53"/>
      <c r="BH226" s="53"/>
      <c r="BI226" s="53"/>
      <c r="BJ226" s="53"/>
    </row>
    <row r="227" spans="2:62" ht="20.25" customHeight="1" x14ac:dyDescent="0.4">
      <c r="B227" s="35"/>
      <c r="C227" s="51"/>
      <c r="D227" s="51"/>
      <c r="E227" s="51"/>
      <c r="F227" s="51"/>
      <c r="G227" s="51"/>
      <c r="H227" s="51"/>
      <c r="I227" s="103"/>
      <c r="J227" s="103"/>
      <c r="K227" s="108"/>
      <c r="L227" s="108"/>
      <c r="M227" s="108"/>
      <c r="N227" s="108"/>
      <c r="O227" s="109"/>
      <c r="P227" s="109"/>
      <c r="Q227" s="109"/>
      <c r="R227" s="110"/>
      <c r="S227" s="110"/>
      <c r="T227" s="110"/>
      <c r="U227" s="110"/>
      <c r="V227" s="111"/>
      <c r="W227" s="104"/>
      <c r="X227" s="104"/>
      <c r="Y227" s="104"/>
      <c r="Z227" s="104"/>
      <c r="AA227" s="108"/>
      <c r="AB227" s="108"/>
      <c r="AC227" s="108"/>
      <c r="AD227" s="108"/>
      <c r="AE227" s="109"/>
      <c r="AF227" s="109"/>
      <c r="AG227" s="109"/>
      <c r="AH227" s="110"/>
      <c r="AI227" s="110"/>
      <c r="AJ227" s="110"/>
      <c r="AK227" s="110"/>
      <c r="AL227" s="111"/>
      <c r="AM227" s="104"/>
      <c r="AN227" s="104"/>
      <c r="AO227" s="104"/>
      <c r="AP227" s="104"/>
      <c r="AQ227" s="1430" t="s">
        <v>6</v>
      </c>
      <c r="AR227" s="1430"/>
      <c r="AS227" s="1430" t="s">
        <v>94</v>
      </c>
      <c r="AT227" s="1430"/>
      <c r="AU227" s="1430"/>
      <c r="AV227" s="1430"/>
      <c r="AW227" s="104"/>
      <c r="AX227" s="104"/>
      <c r="AY227" s="104"/>
      <c r="AZ227" s="104"/>
      <c r="BA227" s="104"/>
      <c r="BB227" s="104"/>
      <c r="BC227" s="104"/>
      <c r="BD227" s="105"/>
      <c r="BE227" s="58"/>
      <c r="BF227" s="53"/>
      <c r="BG227" s="53"/>
      <c r="BH227" s="53"/>
      <c r="BI227" s="53"/>
      <c r="BJ227" s="53"/>
    </row>
    <row r="228" spans="2:62" ht="20.25" customHeight="1" x14ac:dyDescent="0.4">
      <c r="B228" s="35"/>
      <c r="C228" s="51"/>
      <c r="D228" s="51"/>
      <c r="E228" s="51"/>
      <c r="F228" s="51"/>
      <c r="G228" s="51"/>
      <c r="H228" s="51"/>
      <c r="I228" s="103"/>
      <c r="J228" s="103"/>
      <c r="K228" s="28" t="s">
        <v>127</v>
      </c>
      <c r="L228" s="2"/>
      <c r="M228" s="2"/>
      <c r="N228" s="2"/>
      <c r="O228" s="2"/>
      <c r="P228" s="2"/>
      <c r="Q228" s="112" t="s">
        <v>199</v>
      </c>
      <c r="R228" s="1443" t="s">
        <v>200</v>
      </c>
      <c r="S228" s="1444"/>
      <c r="T228" s="112"/>
      <c r="U228" s="112"/>
      <c r="V228" s="2"/>
      <c r="W228" s="2"/>
      <c r="X228" s="2"/>
      <c r="Y228" s="104"/>
      <c r="Z228" s="104"/>
      <c r="AA228" s="28" t="s">
        <v>127</v>
      </c>
      <c r="AB228" s="2"/>
      <c r="AC228" s="2"/>
      <c r="AD228" s="2"/>
      <c r="AE228" s="2"/>
      <c r="AF228" s="2"/>
      <c r="AG228" s="112" t="s">
        <v>199</v>
      </c>
      <c r="AH228" s="1445" t="str">
        <f>R228</f>
        <v>週</v>
      </c>
      <c r="AI228" s="1446"/>
      <c r="AJ228" s="112"/>
      <c r="AK228" s="112"/>
      <c r="AL228" s="2"/>
      <c r="AM228" s="2"/>
      <c r="AN228" s="2"/>
      <c r="AO228" s="104"/>
      <c r="AP228" s="104"/>
      <c r="AQ228" s="1430" t="s">
        <v>7</v>
      </c>
      <c r="AR228" s="1430"/>
      <c r="AS228" s="1430" t="s">
        <v>95</v>
      </c>
      <c r="AT228" s="1430"/>
      <c r="AU228" s="1430"/>
      <c r="AV228" s="1430"/>
      <c r="AW228" s="104"/>
      <c r="AX228" s="104"/>
      <c r="AY228" s="104"/>
      <c r="AZ228" s="104"/>
      <c r="BA228" s="104"/>
      <c r="BB228" s="104"/>
      <c r="BC228" s="104"/>
      <c r="BD228" s="105"/>
      <c r="BE228" s="58"/>
      <c r="BF228" s="53"/>
      <c r="BG228" s="53"/>
      <c r="BH228" s="53"/>
      <c r="BI228" s="53"/>
      <c r="BJ228" s="53"/>
    </row>
    <row r="229" spans="2:62" ht="20.25" customHeight="1" x14ac:dyDescent="0.4">
      <c r="B229" s="35"/>
      <c r="C229" s="51"/>
      <c r="D229" s="51"/>
      <c r="E229" s="51"/>
      <c r="F229" s="51"/>
      <c r="G229" s="51"/>
      <c r="H229" s="51"/>
      <c r="I229" s="103"/>
      <c r="J229" s="103"/>
      <c r="K229" s="2" t="s">
        <v>128</v>
      </c>
      <c r="L229" s="2"/>
      <c r="M229" s="2"/>
      <c r="N229" s="2"/>
      <c r="O229" s="2"/>
      <c r="P229" s="2" t="s">
        <v>129</v>
      </c>
      <c r="Q229" s="2"/>
      <c r="R229" s="2"/>
      <c r="S229" s="2"/>
      <c r="T229" s="28"/>
      <c r="U229" s="2"/>
      <c r="V229" s="2"/>
      <c r="W229" s="2"/>
      <c r="X229" s="2"/>
      <c r="Y229" s="104"/>
      <c r="Z229" s="104"/>
      <c r="AA229" s="2" t="s">
        <v>128</v>
      </c>
      <c r="AB229" s="2"/>
      <c r="AC229" s="2"/>
      <c r="AD229" s="2"/>
      <c r="AE229" s="2"/>
      <c r="AF229" s="2" t="s">
        <v>129</v>
      </c>
      <c r="AG229" s="2"/>
      <c r="AH229" s="2"/>
      <c r="AI229" s="2"/>
      <c r="AJ229" s="28"/>
      <c r="AK229" s="2"/>
      <c r="AL229" s="2"/>
      <c r="AM229" s="2"/>
      <c r="AN229" s="2"/>
      <c r="AO229" s="104"/>
      <c r="AP229" s="104"/>
      <c r="AQ229" s="1430" t="s">
        <v>8</v>
      </c>
      <c r="AR229" s="1430"/>
      <c r="AS229" s="1430" t="s">
        <v>96</v>
      </c>
      <c r="AT229" s="1430"/>
      <c r="AU229" s="1430"/>
      <c r="AV229" s="1430"/>
      <c r="AW229" s="104"/>
      <c r="AX229" s="104"/>
      <c r="AY229" s="104"/>
      <c r="AZ229" s="104"/>
      <c r="BA229" s="104"/>
      <c r="BB229" s="104"/>
      <c r="BC229" s="104"/>
      <c r="BD229" s="105"/>
      <c r="BE229" s="58"/>
      <c r="BF229" s="53"/>
      <c r="BG229" s="53"/>
      <c r="BH229" s="53"/>
      <c r="BI229" s="53"/>
      <c r="BJ229" s="53"/>
    </row>
    <row r="230" spans="2:62" ht="20.25" customHeight="1" x14ac:dyDescent="0.4">
      <c r="B230" s="35"/>
      <c r="C230" s="51"/>
      <c r="D230" s="51"/>
      <c r="E230" s="51"/>
      <c r="F230" s="51"/>
      <c r="G230" s="51"/>
      <c r="H230" s="51"/>
      <c r="I230" s="103"/>
      <c r="J230" s="103"/>
      <c r="K230" s="2" t="str">
        <f>IF($R$228="週","対象時間数（週平均）","対象時間数（当月合計）")</f>
        <v>対象時間数（週平均）</v>
      </c>
      <c r="L230" s="2"/>
      <c r="M230" s="2"/>
      <c r="N230" s="2"/>
      <c r="O230" s="2"/>
      <c r="P230" s="2" t="str">
        <f>IF($R$228="週","週に勤務すべき時間数","当月に勤務すべき時間数")</f>
        <v>週に勤務すべき時間数</v>
      </c>
      <c r="Q230" s="2"/>
      <c r="R230" s="2"/>
      <c r="S230" s="2"/>
      <c r="T230" s="28"/>
      <c r="U230" s="2" t="s">
        <v>130</v>
      </c>
      <c r="V230" s="2"/>
      <c r="W230" s="2"/>
      <c r="X230" s="2"/>
      <c r="Y230" s="104"/>
      <c r="Z230" s="104"/>
      <c r="AA230" s="2" t="str">
        <f>IF(AH228="週","対象時間数（週平均）","対象時間数（当月合計）")</f>
        <v>対象時間数（週平均）</v>
      </c>
      <c r="AB230" s="2"/>
      <c r="AC230" s="2"/>
      <c r="AD230" s="2"/>
      <c r="AE230" s="2"/>
      <c r="AF230" s="2" t="str">
        <f>IF($AH$228="週","週に勤務すべき時間数","当月に勤務すべき時間数")</f>
        <v>週に勤務すべき時間数</v>
      </c>
      <c r="AG230" s="2"/>
      <c r="AH230" s="2"/>
      <c r="AI230" s="2"/>
      <c r="AJ230" s="28"/>
      <c r="AK230" s="2" t="s">
        <v>130</v>
      </c>
      <c r="AL230" s="2"/>
      <c r="AM230" s="2"/>
      <c r="AN230" s="2"/>
      <c r="AO230" s="104"/>
      <c r="AP230" s="104"/>
      <c r="AQ230" s="1430" t="s">
        <v>9</v>
      </c>
      <c r="AR230" s="1430"/>
      <c r="AS230" s="1430" t="s">
        <v>142</v>
      </c>
      <c r="AT230" s="1430"/>
      <c r="AU230" s="1430"/>
      <c r="AV230" s="1430"/>
      <c r="AW230" s="104"/>
      <c r="AX230" s="104"/>
      <c r="AY230" s="104"/>
      <c r="AZ230" s="104"/>
      <c r="BA230" s="104"/>
      <c r="BB230" s="104"/>
      <c r="BC230" s="104"/>
      <c r="BD230" s="105"/>
      <c r="BE230" s="58"/>
      <c r="BF230" s="53"/>
      <c r="BG230" s="53"/>
      <c r="BH230" s="53"/>
      <c r="BI230" s="53"/>
      <c r="BJ230" s="53"/>
    </row>
    <row r="231" spans="2:62" ht="20.25" customHeight="1" x14ac:dyDescent="0.4">
      <c r="I231" s="2"/>
      <c r="J231" s="2"/>
      <c r="K231" s="1440">
        <f>IF($R$228="週",T226,R226)</f>
        <v>0</v>
      </c>
      <c r="L231" s="1440"/>
      <c r="M231" s="1440"/>
      <c r="N231" s="1440"/>
      <c r="O231" s="107" t="s">
        <v>131</v>
      </c>
      <c r="P231" s="1430">
        <f>IF($R$228="週",$BA$6,$BE$6)</f>
        <v>40</v>
      </c>
      <c r="Q231" s="1430"/>
      <c r="R231" s="1430"/>
      <c r="S231" s="1430"/>
      <c r="T231" s="107" t="s">
        <v>132</v>
      </c>
      <c r="U231" s="1437">
        <f>ROUNDDOWN(K231/P231,1)</f>
        <v>0</v>
      </c>
      <c r="V231" s="1437"/>
      <c r="W231" s="1437"/>
      <c r="X231" s="1437"/>
      <c r="Y231" s="2"/>
      <c r="Z231" s="2"/>
      <c r="AA231" s="1440">
        <f>IF($AH$228="週",AJ226,AH226)</f>
        <v>0</v>
      </c>
      <c r="AB231" s="1440"/>
      <c r="AC231" s="1440"/>
      <c r="AD231" s="1440"/>
      <c r="AE231" s="107" t="s">
        <v>131</v>
      </c>
      <c r="AF231" s="1430">
        <f>IF($AH$228="週",$BA$6,$BE$6)</f>
        <v>40</v>
      </c>
      <c r="AG231" s="1430"/>
      <c r="AH231" s="1430"/>
      <c r="AI231" s="1430"/>
      <c r="AJ231" s="107" t="s">
        <v>132</v>
      </c>
      <c r="AK231" s="1437">
        <f>ROUNDDOWN(AA231/AF231,1)</f>
        <v>0</v>
      </c>
      <c r="AL231" s="1437"/>
      <c r="AM231" s="1437"/>
      <c r="AN231" s="1437"/>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2"/>
      <c r="L232" s="2"/>
      <c r="M232" s="2"/>
      <c r="N232" s="2"/>
      <c r="O232" s="2"/>
      <c r="P232" s="2"/>
      <c r="Q232" s="2"/>
      <c r="R232" s="2"/>
      <c r="S232" s="2"/>
      <c r="T232" s="28"/>
      <c r="U232" s="2" t="s">
        <v>133</v>
      </c>
      <c r="V232" s="2"/>
      <c r="W232" s="2"/>
      <c r="X232" s="2"/>
      <c r="Y232" s="2"/>
      <c r="Z232" s="2"/>
      <c r="AA232" s="2"/>
      <c r="AB232" s="2"/>
      <c r="AC232" s="2"/>
      <c r="AD232" s="2"/>
      <c r="AE232" s="2"/>
      <c r="AF232" s="2"/>
      <c r="AG232" s="2"/>
      <c r="AH232" s="2"/>
      <c r="AI232" s="2"/>
      <c r="AJ232" s="28"/>
      <c r="AK232" s="2" t="s">
        <v>133</v>
      </c>
      <c r="AL232" s="2"/>
      <c r="AM232" s="2"/>
      <c r="AN232" s="2"/>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2" t="s">
        <v>172</v>
      </c>
      <c r="L233" s="2"/>
      <c r="M233" s="2"/>
      <c r="N233" s="2"/>
      <c r="O233" s="2"/>
      <c r="P233" s="2"/>
      <c r="Q233" s="2"/>
      <c r="R233" s="2"/>
      <c r="S233" s="2"/>
      <c r="T233" s="28"/>
      <c r="U233" s="2"/>
      <c r="V233" s="2"/>
      <c r="W233" s="2"/>
      <c r="X233" s="2"/>
      <c r="Y233" s="2"/>
      <c r="Z233" s="2"/>
      <c r="AA233" s="2" t="s">
        <v>173</v>
      </c>
      <c r="AB233" s="2"/>
      <c r="AC233" s="2"/>
      <c r="AD233" s="2"/>
      <c r="AE233" s="2"/>
      <c r="AF233" s="2"/>
      <c r="AG233" s="2"/>
      <c r="AH233" s="2"/>
      <c r="AI233" s="2"/>
      <c r="AJ233" s="28"/>
      <c r="AK233" s="2"/>
      <c r="AL233" s="2"/>
      <c r="AM233" s="2"/>
      <c r="AN233" s="2"/>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2" t="s">
        <v>120</v>
      </c>
      <c r="L234" s="2"/>
      <c r="M234" s="2"/>
      <c r="N234" s="2"/>
      <c r="O234" s="2"/>
      <c r="P234" s="2"/>
      <c r="Q234" s="2"/>
      <c r="R234" s="2"/>
      <c r="S234" s="2"/>
      <c r="T234" s="28"/>
      <c r="U234" s="1412"/>
      <c r="V234" s="1412"/>
      <c r="W234" s="1412"/>
      <c r="X234" s="1412"/>
      <c r="Y234" s="2"/>
      <c r="Z234" s="2"/>
      <c r="AA234" s="2" t="s">
        <v>120</v>
      </c>
      <c r="AB234" s="2"/>
      <c r="AC234" s="2"/>
      <c r="AD234" s="2"/>
      <c r="AE234" s="2"/>
      <c r="AF234" s="2"/>
      <c r="AG234" s="2"/>
      <c r="AH234" s="2"/>
      <c r="AI234" s="2"/>
      <c r="AJ234" s="28"/>
      <c r="AK234" s="1412"/>
      <c r="AL234" s="1412"/>
      <c r="AM234" s="1412"/>
      <c r="AN234" s="1412"/>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2" t="s">
        <v>134</v>
      </c>
      <c r="L235" s="2"/>
      <c r="M235" s="2"/>
      <c r="N235" s="2"/>
      <c r="O235" s="2"/>
      <c r="P235" s="2" t="s">
        <v>135</v>
      </c>
      <c r="Q235" s="2"/>
      <c r="R235" s="2"/>
      <c r="S235" s="2"/>
      <c r="T235" s="2"/>
      <c r="U235" s="1413" t="s">
        <v>124</v>
      </c>
      <c r="V235" s="1413"/>
      <c r="W235" s="1413"/>
      <c r="X235" s="1413"/>
      <c r="Y235" s="2"/>
      <c r="Z235" s="2"/>
      <c r="AA235" s="2" t="s">
        <v>134</v>
      </c>
      <c r="AB235" s="2"/>
      <c r="AC235" s="2"/>
      <c r="AD235" s="2"/>
      <c r="AE235" s="2"/>
      <c r="AF235" s="2" t="s">
        <v>135</v>
      </c>
      <c r="AG235" s="2"/>
      <c r="AH235" s="2"/>
      <c r="AI235" s="2"/>
      <c r="AJ235" s="2"/>
      <c r="AK235" s="1413" t="s">
        <v>124</v>
      </c>
      <c r="AL235" s="1413"/>
      <c r="AM235" s="1413"/>
      <c r="AN235" s="1413"/>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1430">
        <f>W226</f>
        <v>0</v>
      </c>
      <c r="L236" s="1430"/>
      <c r="M236" s="1430"/>
      <c r="N236" s="1430"/>
      <c r="O236" s="107" t="s">
        <v>138</v>
      </c>
      <c r="P236" s="1437">
        <f>U231</f>
        <v>0</v>
      </c>
      <c r="Q236" s="1437"/>
      <c r="R236" s="1437"/>
      <c r="S236" s="1437"/>
      <c r="T236" s="107" t="s">
        <v>132</v>
      </c>
      <c r="U236" s="1431">
        <f>ROUNDDOWN(K236+P236,1)</f>
        <v>0</v>
      </c>
      <c r="V236" s="1431"/>
      <c r="W236" s="1431"/>
      <c r="X236" s="1431"/>
      <c r="Y236" s="110"/>
      <c r="Z236" s="110"/>
      <c r="AA236" s="1438">
        <f>AM226</f>
        <v>0</v>
      </c>
      <c r="AB236" s="1438"/>
      <c r="AC236" s="1438"/>
      <c r="AD236" s="1438"/>
      <c r="AE236" s="111" t="s">
        <v>138</v>
      </c>
      <c r="AF236" s="1439">
        <f>AK231</f>
        <v>0</v>
      </c>
      <c r="AG236" s="1439"/>
      <c r="AH236" s="1439"/>
      <c r="AI236" s="1439"/>
      <c r="AJ236" s="111" t="s">
        <v>132</v>
      </c>
      <c r="AK236" s="1431">
        <f>ROUNDDOWN(AA236+AF236,1)</f>
        <v>0</v>
      </c>
      <c r="AL236" s="1431"/>
      <c r="AM236" s="1431"/>
      <c r="AN236" s="1431"/>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3:59" x14ac:dyDescent="0.4">
      <c r="C283" s="3"/>
      <c r="D283" s="3"/>
      <c r="E283" s="3"/>
      <c r="F283" s="3"/>
      <c r="G283" s="3"/>
      <c r="H283" s="3"/>
      <c r="I283" s="3"/>
      <c r="J283" s="3"/>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row>
    <row r="284" spans="3:59" x14ac:dyDescent="0.4">
      <c r="C284" s="3"/>
      <c r="D284" s="3"/>
      <c r="E284" s="3"/>
      <c r="F284" s="3"/>
      <c r="G284" s="3"/>
      <c r="H284" s="3"/>
      <c r="I284" s="3"/>
      <c r="J284" s="3"/>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row>
    <row r="285" spans="3:59" x14ac:dyDescent="0.4">
      <c r="C285" s="11"/>
      <c r="D285" s="11"/>
      <c r="E285" s="11"/>
      <c r="F285" s="11"/>
      <c r="G285" s="11"/>
      <c r="H285" s="11"/>
      <c r="I285" s="11"/>
      <c r="J285" s="11"/>
      <c r="K285" s="3"/>
      <c r="L285" s="3"/>
    </row>
    <row r="286" spans="3:59" x14ac:dyDescent="0.4">
      <c r="C286" s="11"/>
      <c r="D286" s="11"/>
      <c r="E286" s="11"/>
      <c r="F286" s="11"/>
      <c r="G286" s="11"/>
      <c r="H286" s="11"/>
      <c r="I286" s="11"/>
      <c r="J286" s="11"/>
      <c r="K286" s="3"/>
      <c r="L286" s="3"/>
    </row>
    <row r="287" spans="3:59" x14ac:dyDescent="0.4">
      <c r="C287" s="3"/>
      <c r="D287" s="3"/>
      <c r="E287" s="3"/>
      <c r="F287" s="3"/>
      <c r="G287" s="3"/>
      <c r="H287" s="3"/>
      <c r="I287" s="3"/>
      <c r="J287" s="3"/>
    </row>
    <row r="288" spans="3: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K231:N231">
    <cfRule type="expression" dxfId="107" priority="174">
      <formula>INDIRECT(ADDRESS(ROW(),COLUMN()))=TRUNC(INDIRECT(ADDRESS(ROW(),COLUMN())))</formula>
    </cfRule>
  </conditionalFormatting>
  <conditionalFormatting sqref="M222:X226">
    <cfRule type="expression" dxfId="106" priority="176">
      <formula>INDIRECT(ADDRESS(ROW(),COLUMN()))=TRUNC(INDIRECT(ADDRESS(ROW(),COLUMN())))</formula>
    </cfRule>
  </conditionalFormatting>
  <conditionalFormatting sqref="W220:X220 Z220 W229:Z229">
    <cfRule type="expression" dxfId="105" priority="209">
      <formula>OR(#REF!=$B218,#REF!=$B218)</formula>
    </cfRule>
  </conditionalFormatting>
  <conditionalFormatting sqref="W230:Z230">
    <cfRule type="expression" dxfId="104" priority="208">
      <formula>OR(#REF!=$B217,#REF!=$B217)</formula>
    </cfRule>
  </conditionalFormatting>
  <conditionalFormatting sqref="W18:BE18">
    <cfRule type="expression" dxfId="103" priority="170">
      <formula>INDIRECT(ADDRESS(ROW(),COLUMN()))=TRUNC(INDIRECT(ADDRESS(ROW(),COLUMN())))</formula>
    </cfRule>
  </conditionalFormatting>
  <conditionalFormatting sqref="W20:BE20">
    <cfRule type="expression" dxfId="102" priority="171">
      <formula>INDIRECT(ADDRESS(ROW(),COLUMN()))=TRUNC(INDIRECT(ADDRESS(ROW(),COLUMN())))</formula>
    </cfRule>
  </conditionalFormatting>
  <conditionalFormatting sqref="W22:BE22">
    <cfRule type="expression" dxfId="101" priority="169">
      <formula>INDIRECT(ADDRESS(ROW(),COLUMN()))=TRUNC(INDIRECT(ADDRESS(ROW(),COLUMN())))</formula>
    </cfRule>
  </conditionalFormatting>
  <conditionalFormatting sqref="W24:BE24">
    <cfRule type="expression" dxfId="100" priority="168">
      <formula>INDIRECT(ADDRESS(ROW(),COLUMN()))=TRUNC(INDIRECT(ADDRESS(ROW(),COLUMN())))</formula>
    </cfRule>
  </conditionalFormatting>
  <conditionalFormatting sqref="W26:BE26">
    <cfRule type="expression" dxfId="99" priority="167">
      <formula>INDIRECT(ADDRESS(ROW(),COLUMN()))=TRUNC(INDIRECT(ADDRESS(ROW(),COLUMN())))</formula>
    </cfRule>
  </conditionalFormatting>
  <conditionalFormatting sqref="W28:BE28">
    <cfRule type="expression" dxfId="98" priority="166">
      <formula>INDIRECT(ADDRESS(ROW(),COLUMN()))=TRUNC(INDIRECT(ADDRESS(ROW(),COLUMN())))</formula>
    </cfRule>
  </conditionalFormatting>
  <conditionalFormatting sqref="W30:BE30">
    <cfRule type="expression" dxfId="97" priority="165">
      <formula>INDIRECT(ADDRESS(ROW(),COLUMN()))=TRUNC(INDIRECT(ADDRESS(ROW(),COLUMN())))</formula>
    </cfRule>
  </conditionalFormatting>
  <conditionalFormatting sqref="W32:BE32">
    <cfRule type="expression" dxfId="96" priority="164">
      <formula>INDIRECT(ADDRESS(ROW(),COLUMN()))=TRUNC(INDIRECT(ADDRESS(ROW(),COLUMN())))</formula>
    </cfRule>
  </conditionalFormatting>
  <conditionalFormatting sqref="W34:BE34">
    <cfRule type="expression" dxfId="95" priority="163">
      <formula>INDIRECT(ADDRESS(ROW(),COLUMN()))=TRUNC(INDIRECT(ADDRESS(ROW(),COLUMN())))</formula>
    </cfRule>
  </conditionalFormatting>
  <conditionalFormatting sqref="W36:BE36">
    <cfRule type="expression" dxfId="94" priority="162">
      <formula>INDIRECT(ADDRESS(ROW(),COLUMN()))=TRUNC(INDIRECT(ADDRESS(ROW(),COLUMN())))</formula>
    </cfRule>
  </conditionalFormatting>
  <conditionalFormatting sqref="W38:BE38">
    <cfRule type="expression" dxfId="93" priority="161">
      <formula>INDIRECT(ADDRESS(ROW(),COLUMN()))=TRUNC(INDIRECT(ADDRESS(ROW(),COLUMN())))</formula>
    </cfRule>
  </conditionalFormatting>
  <conditionalFormatting sqref="W40:BE40">
    <cfRule type="expression" dxfId="92" priority="160">
      <formula>INDIRECT(ADDRESS(ROW(),COLUMN()))=TRUNC(INDIRECT(ADDRESS(ROW(),COLUMN())))</formula>
    </cfRule>
  </conditionalFormatting>
  <conditionalFormatting sqref="W42:BE42">
    <cfRule type="expression" dxfId="91" priority="159">
      <formula>INDIRECT(ADDRESS(ROW(),COLUMN()))=TRUNC(INDIRECT(ADDRESS(ROW(),COLUMN())))</formula>
    </cfRule>
  </conditionalFormatting>
  <conditionalFormatting sqref="W44:BE44">
    <cfRule type="expression" dxfId="90" priority="158">
      <formula>INDIRECT(ADDRESS(ROW(),COLUMN()))=TRUNC(INDIRECT(ADDRESS(ROW(),COLUMN())))</formula>
    </cfRule>
  </conditionalFormatting>
  <conditionalFormatting sqref="W46:BE46">
    <cfRule type="expression" dxfId="89" priority="157">
      <formula>INDIRECT(ADDRESS(ROW(),COLUMN()))=TRUNC(INDIRECT(ADDRESS(ROW(),COLUMN())))</formula>
    </cfRule>
  </conditionalFormatting>
  <conditionalFormatting sqref="W48:BE48">
    <cfRule type="expression" dxfId="88" priority="156">
      <formula>INDIRECT(ADDRESS(ROW(),COLUMN()))=TRUNC(INDIRECT(ADDRESS(ROW(),COLUMN())))</formula>
    </cfRule>
  </conditionalFormatting>
  <conditionalFormatting sqref="W50:BE50">
    <cfRule type="expression" dxfId="87" priority="155">
      <formula>INDIRECT(ADDRESS(ROW(),COLUMN()))=TRUNC(INDIRECT(ADDRESS(ROW(),COLUMN())))</formula>
    </cfRule>
  </conditionalFormatting>
  <conditionalFormatting sqref="W52:BE52">
    <cfRule type="expression" dxfId="86" priority="154">
      <formula>INDIRECT(ADDRESS(ROW(),COLUMN()))=TRUNC(INDIRECT(ADDRESS(ROW(),COLUMN())))</formula>
    </cfRule>
  </conditionalFormatting>
  <conditionalFormatting sqref="W54:BE54">
    <cfRule type="expression" dxfId="85" priority="153">
      <formula>INDIRECT(ADDRESS(ROW(),COLUMN()))=TRUNC(INDIRECT(ADDRESS(ROW(),COLUMN())))</formula>
    </cfRule>
  </conditionalFormatting>
  <conditionalFormatting sqref="W56:BE56">
    <cfRule type="expression" dxfId="84" priority="152">
      <formula>INDIRECT(ADDRESS(ROW(),COLUMN()))=TRUNC(INDIRECT(ADDRESS(ROW(),COLUMN())))</formula>
    </cfRule>
  </conditionalFormatting>
  <conditionalFormatting sqref="W58:BE58">
    <cfRule type="expression" dxfId="83" priority="151">
      <formula>INDIRECT(ADDRESS(ROW(),COLUMN()))=TRUNC(INDIRECT(ADDRESS(ROW(),COLUMN())))</formula>
    </cfRule>
  </conditionalFormatting>
  <conditionalFormatting sqref="W60:BE60">
    <cfRule type="expression" dxfId="82" priority="150">
      <formula>INDIRECT(ADDRESS(ROW(),COLUMN()))=TRUNC(INDIRECT(ADDRESS(ROW(),COLUMN())))</formula>
    </cfRule>
  </conditionalFormatting>
  <conditionalFormatting sqref="W62:BE62">
    <cfRule type="expression" dxfId="81" priority="149">
      <formula>INDIRECT(ADDRESS(ROW(),COLUMN()))=TRUNC(INDIRECT(ADDRESS(ROW(),COLUMN())))</formula>
    </cfRule>
  </conditionalFormatting>
  <conditionalFormatting sqref="W64:BE64">
    <cfRule type="expression" dxfId="80" priority="148">
      <formula>INDIRECT(ADDRESS(ROW(),COLUMN()))=TRUNC(INDIRECT(ADDRESS(ROW(),COLUMN())))</formula>
    </cfRule>
  </conditionalFormatting>
  <conditionalFormatting sqref="W66:BE66">
    <cfRule type="expression" dxfId="79" priority="147">
      <formula>INDIRECT(ADDRESS(ROW(),COLUMN()))=TRUNC(INDIRECT(ADDRESS(ROW(),COLUMN())))</formula>
    </cfRule>
  </conditionalFormatting>
  <conditionalFormatting sqref="W68:BE68">
    <cfRule type="expression" dxfId="78" priority="146">
      <formula>INDIRECT(ADDRESS(ROW(),COLUMN()))=TRUNC(INDIRECT(ADDRESS(ROW(),COLUMN())))</formula>
    </cfRule>
  </conditionalFormatting>
  <conditionalFormatting sqref="W70:BE70">
    <cfRule type="expression" dxfId="77" priority="145">
      <formula>INDIRECT(ADDRESS(ROW(),COLUMN()))=TRUNC(INDIRECT(ADDRESS(ROW(),COLUMN())))</formula>
    </cfRule>
  </conditionalFormatting>
  <conditionalFormatting sqref="W72:BE72">
    <cfRule type="expression" dxfId="76" priority="144">
      <formula>INDIRECT(ADDRESS(ROW(),COLUMN()))=TRUNC(INDIRECT(ADDRESS(ROW(),COLUMN())))</formula>
    </cfRule>
  </conditionalFormatting>
  <conditionalFormatting sqref="W74:BE74">
    <cfRule type="expression" dxfId="75" priority="143">
      <formula>INDIRECT(ADDRESS(ROW(),COLUMN()))=TRUNC(INDIRECT(ADDRESS(ROW(),COLUMN())))</formula>
    </cfRule>
  </conditionalFormatting>
  <conditionalFormatting sqref="W76:BE76">
    <cfRule type="expression" dxfId="74" priority="141">
      <formula>INDIRECT(ADDRESS(ROW(),COLUMN()))=TRUNC(INDIRECT(ADDRESS(ROW(),COLUMN())))</formula>
    </cfRule>
  </conditionalFormatting>
  <conditionalFormatting sqref="W78:BE78">
    <cfRule type="expression" dxfId="73" priority="139">
      <formula>INDIRECT(ADDRESS(ROW(),COLUMN()))=TRUNC(INDIRECT(ADDRESS(ROW(),COLUMN())))</formula>
    </cfRule>
  </conditionalFormatting>
  <conditionalFormatting sqref="W80:BE80">
    <cfRule type="expression" dxfId="72" priority="137">
      <formula>INDIRECT(ADDRESS(ROW(),COLUMN()))=TRUNC(INDIRECT(ADDRESS(ROW(),COLUMN())))</formula>
    </cfRule>
  </conditionalFormatting>
  <conditionalFormatting sqref="W82:BE82">
    <cfRule type="expression" dxfId="71" priority="135">
      <formula>INDIRECT(ADDRESS(ROW(),COLUMN()))=TRUNC(INDIRECT(ADDRESS(ROW(),COLUMN())))</formula>
    </cfRule>
  </conditionalFormatting>
  <conditionalFormatting sqref="W84:BE84">
    <cfRule type="expression" dxfId="70" priority="133">
      <formula>INDIRECT(ADDRESS(ROW(),COLUMN()))=TRUNC(INDIRECT(ADDRESS(ROW(),COLUMN())))</formula>
    </cfRule>
  </conditionalFormatting>
  <conditionalFormatting sqref="W86:BE86">
    <cfRule type="expression" dxfId="69" priority="131">
      <formula>INDIRECT(ADDRESS(ROW(),COLUMN()))=TRUNC(INDIRECT(ADDRESS(ROW(),COLUMN())))</formula>
    </cfRule>
  </conditionalFormatting>
  <conditionalFormatting sqref="W88:BE88">
    <cfRule type="expression" dxfId="68" priority="129">
      <formula>INDIRECT(ADDRESS(ROW(),COLUMN()))=TRUNC(INDIRECT(ADDRESS(ROW(),COLUMN())))</formula>
    </cfRule>
  </conditionalFormatting>
  <conditionalFormatting sqref="W90:BE90">
    <cfRule type="expression" dxfId="67" priority="127">
      <formula>INDIRECT(ADDRESS(ROW(),COLUMN()))=TRUNC(INDIRECT(ADDRESS(ROW(),COLUMN())))</formula>
    </cfRule>
  </conditionalFormatting>
  <conditionalFormatting sqref="W92:BE92">
    <cfRule type="expression" dxfId="66" priority="125">
      <formula>INDIRECT(ADDRESS(ROW(),COLUMN()))=TRUNC(INDIRECT(ADDRESS(ROW(),COLUMN())))</formula>
    </cfRule>
  </conditionalFormatting>
  <conditionalFormatting sqref="W94:BE94">
    <cfRule type="expression" dxfId="65" priority="123">
      <formula>INDIRECT(ADDRESS(ROW(),COLUMN()))=TRUNC(INDIRECT(ADDRESS(ROW(),COLUMN())))</formula>
    </cfRule>
  </conditionalFormatting>
  <conditionalFormatting sqref="W96:BE96">
    <cfRule type="expression" dxfId="64" priority="121">
      <formula>INDIRECT(ADDRESS(ROW(),COLUMN()))=TRUNC(INDIRECT(ADDRESS(ROW(),COLUMN())))</formula>
    </cfRule>
  </conditionalFormatting>
  <conditionalFormatting sqref="W98:BE98">
    <cfRule type="expression" dxfId="63" priority="119">
      <formula>INDIRECT(ADDRESS(ROW(),COLUMN()))=TRUNC(INDIRECT(ADDRESS(ROW(),COLUMN())))</formula>
    </cfRule>
  </conditionalFormatting>
  <conditionalFormatting sqref="W100:BE100">
    <cfRule type="expression" dxfId="62" priority="117">
      <formula>INDIRECT(ADDRESS(ROW(),COLUMN()))=TRUNC(INDIRECT(ADDRESS(ROW(),COLUMN())))</formula>
    </cfRule>
  </conditionalFormatting>
  <conditionalFormatting sqref="W102:BE102">
    <cfRule type="expression" dxfId="61" priority="115">
      <formula>INDIRECT(ADDRESS(ROW(),COLUMN()))=TRUNC(INDIRECT(ADDRESS(ROW(),COLUMN())))</formula>
    </cfRule>
  </conditionalFormatting>
  <conditionalFormatting sqref="W104:BE104">
    <cfRule type="expression" dxfId="60" priority="113">
      <formula>INDIRECT(ADDRESS(ROW(),COLUMN()))=TRUNC(INDIRECT(ADDRESS(ROW(),COLUMN())))</formula>
    </cfRule>
  </conditionalFormatting>
  <conditionalFormatting sqref="W106:BE106">
    <cfRule type="expression" dxfId="59" priority="111">
      <formula>INDIRECT(ADDRESS(ROW(),COLUMN()))=TRUNC(INDIRECT(ADDRESS(ROW(),COLUMN())))</formula>
    </cfRule>
  </conditionalFormatting>
  <conditionalFormatting sqref="W108:BE108">
    <cfRule type="expression" dxfId="58" priority="109">
      <formula>INDIRECT(ADDRESS(ROW(),COLUMN()))=TRUNC(INDIRECT(ADDRESS(ROW(),COLUMN())))</formula>
    </cfRule>
  </conditionalFormatting>
  <conditionalFormatting sqref="W110:BE110">
    <cfRule type="expression" dxfId="57" priority="107">
      <formula>INDIRECT(ADDRESS(ROW(),COLUMN()))=TRUNC(INDIRECT(ADDRESS(ROW(),COLUMN())))</formula>
    </cfRule>
  </conditionalFormatting>
  <conditionalFormatting sqref="W112:BE112">
    <cfRule type="expression" dxfId="56" priority="105">
      <formula>INDIRECT(ADDRESS(ROW(),COLUMN()))=TRUNC(INDIRECT(ADDRESS(ROW(),COLUMN())))</formula>
    </cfRule>
  </conditionalFormatting>
  <conditionalFormatting sqref="W114:BE114">
    <cfRule type="expression" dxfId="55" priority="103">
      <formula>INDIRECT(ADDRESS(ROW(),COLUMN()))=TRUNC(INDIRECT(ADDRESS(ROW(),COLUMN())))</formula>
    </cfRule>
  </conditionalFormatting>
  <conditionalFormatting sqref="W116:BE116">
    <cfRule type="expression" dxfId="54" priority="101">
      <formula>INDIRECT(ADDRESS(ROW(),COLUMN()))=TRUNC(INDIRECT(ADDRESS(ROW(),COLUMN())))</formula>
    </cfRule>
  </conditionalFormatting>
  <conditionalFormatting sqref="W118:BE118">
    <cfRule type="expression" dxfId="53" priority="99">
      <formula>INDIRECT(ADDRESS(ROW(),COLUMN()))=TRUNC(INDIRECT(ADDRESS(ROW(),COLUMN())))</formula>
    </cfRule>
  </conditionalFormatting>
  <conditionalFormatting sqref="W120:BE120">
    <cfRule type="expression" dxfId="52" priority="97">
      <formula>INDIRECT(ADDRESS(ROW(),COLUMN()))=TRUNC(INDIRECT(ADDRESS(ROW(),COLUMN())))</formula>
    </cfRule>
  </conditionalFormatting>
  <conditionalFormatting sqref="W122:BE122">
    <cfRule type="expression" dxfId="51" priority="95">
      <formula>INDIRECT(ADDRESS(ROW(),COLUMN()))=TRUNC(INDIRECT(ADDRESS(ROW(),COLUMN())))</formula>
    </cfRule>
  </conditionalFormatting>
  <conditionalFormatting sqref="W124:BE124">
    <cfRule type="expression" dxfId="50" priority="93">
      <formula>INDIRECT(ADDRESS(ROW(),COLUMN()))=TRUNC(INDIRECT(ADDRESS(ROW(),COLUMN())))</formula>
    </cfRule>
  </conditionalFormatting>
  <conditionalFormatting sqref="W126:BE126">
    <cfRule type="expression" dxfId="49" priority="91">
      <formula>INDIRECT(ADDRESS(ROW(),COLUMN()))=TRUNC(INDIRECT(ADDRESS(ROW(),COLUMN())))</formula>
    </cfRule>
  </conditionalFormatting>
  <conditionalFormatting sqref="W128:BE128">
    <cfRule type="expression" dxfId="48" priority="89">
      <formula>INDIRECT(ADDRESS(ROW(),COLUMN()))=TRUNC(INDIRECT(ADDRESS(ROW(),COLUMN())))</formula>
    </cfRule>
  </conditionalFormatting>
  <conditionalFormatting sqref="W130:BE130">
    <cfRule type="expression" dxfId="47" priority="87">
      <formula>INDIRECT(ADDRESS(ROW(),COLUMN()))=TRUNC(INDIRECT(ADDRESS(ROW(),COLUMN())))</formula>
    </cfRule>
  </conditionalFormatting>
  <conditionalFormatting sqref="W132:BE132">
    <cfRule type="expression" dxfId="46" priority="85">
      <formula>INDIRECT(ADDRESS(ROW(),COLUMN()))=TRUNC(INDIRECT(ADDRESS(ROW(),COLUMN())))</formula>
    </cfRule>
  </conditionalFormatting>
  <conditionalFormatting sqref="W134:BE134">
    <cfRule type="expression" dxfId="45" priority="83">
      <formula>INDIRECT(ADDRESS(ROW(),COLUMN()))=TRUNC(INDIRECT(ADDRESS(ROW(),COLUMN())))</formula>
    </cfRule>
  </conditionalFormatting>
  <conditionalFormatting sqref="W136:BE136">
    <cfRule type="expression" dxfId="44" priority="81">
      <formula>INDIRECT(ADDRESS(ROW(),COLUMN()))=TRUNC(INDIRECT(ADDRESS(ROW(),COLUMN())))</formula>
    </cfRule>
  </conditionalFormatting>
  <conditionalFormatting sqref="W138:BE138">
    <cfRule type="expression" dxfId="43" priority="79">
      <formula>INDIRECT(ADDRESS(ROW(),COLUMN()))=TRUNC(INDIRECT(ADDRESS(ROW(),COLUMN())))</formula>
    </cfRule>
  </conditionalFormatting>
  <conditionalFormatting sqref="W140:BE140">
    <cfRule type="expression" dxfId="42" priority="77">
      <formula>INDIRECT(ADDRESS(ROW(),COLUMN()))=TRUNC(INDIRECT(ADDRESS(ROW(),COLUMN())))</formula>
    </cfRule>
  </conditionalFormatting>
  <conditionalFormatting sqref="W142:BE142">
    <cfRule type="expression" dxfId="41" priority="75">
      <formula>INDIRECT(ADDRESS(ROW(),COLUMN()))=TRUNC(INDIRECT(ADDRESS(ROW(),COLUMN())))</formula>
    </cfRule>
  </conditionalFormatting>
  <conditionalFormatting sqref="W144:BE144">
    <cfRule type="expression" dxfId="40" priority="73">
      <formula>INDIRECT(ADDRESS(ROW(),COLUMN()))=TRUNC(INDIRECT(ADDRESS(ROW(),COLUMN())))</formula>
    </cfRule>
  </conditionalFormatting>
  <conditionalFormatting sqref="W146:BE146">
    <cfRule type="expression" dxfId="39" priority="71">
      <formula>INDIRECT(ADDRESS(ROW(),COLUMN()))=TRUNC(INDIRECT(ADDRESS(ROW(),COLUMN())))</formula>
    </cfRule>
  </conditionalFormatting>
  <conditionalFormatting sqref="W148:BE148">
    <cfRule type="expression" dxfId="38" priority="69">
      <formula>INDIRECT(ADDRESS(ROW(),COLUMN()))=TRUNC(INDIRECT(ADDRESS(ROW(),COLUMN())))</formula>
    </cfRule>
  </conditionalFormatting>
  <conditionalFormatting sqref="W150:BE150">
    <cfRule type="expression" dxfId="37" priority="67">
      <formula>INDIRECT(ADDRESS(ROW(),COLUMN()))=TRUNC(INDIRECT(ADDRESS(ROW(),COLUMN())))</formula>
    </cfRule>
  </conditionalFormatting>
  <conditionalFormatting sqref="W152:BE152">
    <cfRule type="expression" dxfId="36" priority="65">
      <formula>INDIRECT(ADDRESS(ROW(),COLUMN()))=TRUNC(INDIRECT(ADDRESS(ROW(),COLUMN())))</formula>
    </cfRule>
  </conditionalFormatting>
  <conditionalFormatting sqref="W154:BE154">
    <cfRule type="expression" dxfId="35" priority="63">
      <formula>INDIRECT(ADDRESS(ROW(),COLUMN()))=TRUNC(INDIRECT(ADDRESS(ROW(),COLUMN())))</formula>
    </cfRule>
  </conditionalFormatting>
  <conditionalFormatting sqref="W156:BE156">
    <cfRule type="expression" dxfId="34" priority="61">
      <formula>INDIRECT(ADDRESS(ROW(),COLUMN()))=TRUNC(INDIRECT(ADDRESS(ROW(),COLUMN())))</formula>
    </cfRule>
  </conditionalFormatting>
  <conditionalFormatting sqref="W158:BE158">
    <cfRule type="expression" dxfId="33" priority="59">
      <formula>INDIRECT(ADDRESS(ROW(),COLUMN()))=TRUNC(INDIRECT(ADDRESS(ROW(),COLUMN())))</formula>
    </cfRule>
  </conditionalFormatting>
  <conditionalFormatting sqref="W160:BE160">
    <cfRule type="expression" dxfId="32" priority="57">
      <formula>INDIRECT(ADDRESS(ROW(),COLUMN()))=TRUNC(INDIRECT(ADDRESS(ROW(),COLUMN())))</formula>
    </cfRule>
  </conditionalFormatting>
  <conditionalFormatting sqref="W162:BE162">
    <cfRule type="expression" dxfId="31" priority="55">
      <formula>INDIRECT(ADDRESS(ROW(),COLUMN()))=TRUNC(INDIRECT(ADDRESS(ROW(),COLUMN())))</formula>
    </cfRule>
  </conditionalFormatting>
  <conditionalFormatting sqref="W164:BE164">
    <cfRule type="expression" dxfId="30" priority="53">
      <formula>INDIRECT(ADDRESS(ROW(),COLUMN()))=TRUNC(INDIRECT(ADDRESS(ROW(),COLUMN())))</formula>
    </cfRule>
  </conditionalFormatting>
  <conditionalFormatting sqref="W166:BE166">
    <cfRule type="expression" dxfId="29" priority="51">
      <formula>INDIRECT(ADDRESS(ROW(),COLUMN()))=TRUNC(INDIRECT(ADDRESS(ROW(),COLUMN())))</formula>
    </cfRule>
  </conditionalFormatting>
  <conditionalFormatting sqref="W168:BE168">
    <cfRule type="expression" dxfId="28" priority="49">
      <formula>INDIRECT(ADDRESS(ROW(),COLUMN()))=TRUNC(INDIRECT(ADDRESS(ROW(),COLUMN())))</formula>
    </cfRule>
  </conditionalFormatting>
  <conditionalFormatting sqref="W170:BE170">
    <cfRule type="expression" dxfId="27" priority="47">
      <formula>INDIRECT(ADDRESS(ROW(),COLUMN()))=TRUNC(INDIRECT(ADDRESS(ROW(),COLUMN())))</formula>
    </cfRule>
  </conditionalFormatting>
  <conditionalFormatting sqref="W172:BE172">
    <cfRule type="expression" dxfId="26" priority="45">
      <formula>INDIRECT(ADDRESS(ROW(),COLUMN()))=TRUNC(INDIRECT(ADDRESS(ROW(),COLUMN())))</formula>
    </cfRule>
  </conditionalFormatting>
  <conditionalFormatting sqref="W174:BE174">
    <cfRule type="expression" dxfId="25" priority="43">
      <formula>INDIRECT(ADDRESS(ROW(),COLUMN()))=TRUNC(INDIRECT(ADDRESS(ROW(),COLUMN())))</formula>
    </cfRule>
  </conditionalFormatting>
  <conditionalFormatting sqref="W176:BE176">
    <cfRule type="expression" dxfId="24" priority="41">
      <formula>INDIRECT(ADDRESS(ROW(),COLUMN()))=TRUNC(INDIRECT(ADDRESS(ROW(),COLUMN())))</formula>
    </cfRule>
  </conditionalFormatting>
  <conditionalFormatting sqref="W178:BE178">
    <cfRule type="expression" dxfId="23" priority="39">
      <formula>INDIRECT(ADDRESS(ROW(),COLUMN()))=TRUNC(INDIRECT(ADDRESS(ROW(),COLUMN())))</formula>
    </cfRule>
  </conditionalFormatting>
  <conditionalFormatting sqref="W180:BE180">
    <cfRule type="expression" dxfId="22" priority="37">
      <formula>INDIRECT(ADDRESS(ROW(),COLUMN()))=TRUNC(INDIRECT(ADDRESS(ROW(),COLUMN())))</formula>
    </cfRule>
  </conditionalFormatting>
  <conditionalFormatting sqref="W182:BE182">
    <cfRule type="expression" dxfId="21" priority="35">
      <formula>INDIRECT(ADDRESS(ROW(),COLUMN()))=TRUNC(INDIRECT(ADDRESS(ROW(),COLUMN())))</formula>
    </cfRule>
  </conditionalFormatting>
  <conditionalFormatting sqref="W184:BE184">
    <cfRule type="expression" dxfId="20" priority="33">
      <formula>INDIRECT(ADDRESS(ROW(),COLUMN()))=TRUNC(INDIRECT(ADDRESS(ROW(),COLUMN())))</formula>
    </cfRule>
  </conditionalFormatting>
  <conditionalFormatting sqref="W186:BE186">
    <cfRule type="expression" dxfId="19" priority="31">
      <formula>INDIRECT(ADDRESS(ROW(),COLUMN()))=TRUNC(INDIRECT(ADDRESS(ROW(),COLUMN())))</formula>
    </cfRule>
  </conditionalFormatting>
  <conditionalFormatting sqref="W188:BE188">
    <cfRule type="expression" dxfId="18" priority="29">
      <formula>INDIRECT(ADDRESS(ROW(),COLUMN()))=TRUNC(INDIRECT(ADDRESS(ROW(),COLUMN())))</formula>
    </cfRule>
  </conditionalFormatting>
  <conditionalFormatting sqref="W190:BE190">
    <cfRule type="expression" dxfId="17" priority="27">
      <formula>INDIRECT(ADDRESS(ROW(),COLUMN()))=TRUNC(INDIRECT(ADDRESS(ROW(),COLUMN())))</formula>
    </cfRule>
  </conditionalFormatting>
  <conditionalFormatting sqref="W192:BE192">
    <cfRule type="expression" dxfId="16" priority="25">
      <formula>INDIRECT(ADDRESS(ROW(),COLUMN()))=TRUNC(INDIRECT(ADDRESS(ROW(),COLUMN())))</formula>
    </cfRule>
  </conditionalFormatting>
  <conditionalFormatting sqref="W194:BE194">
    <cfRule type="expression" dxfId="15" priority="23">
      <formula>INDIRECT(ADDRESS(ROW(),COLUMN()))=TRUNC(INDIRECT(ADDRESS(ROW(),COLUMN())))</formula>
    </cfRule>
  </conditionalFormatting>
  <conditionalFormatting sqref="W196:BE196">
    <cfRule type="expression" dxfId="14" priority="21">
      <formula>INDIRECT(ADDRESS(ROW(),COLUMN()))=TRUNC(INDIRECT(ADDRESS(ROW(),COLUMN())))</formula>
    </cfRule>
  </conditionalFormatting>
  <conditionalFormatting sqref="W198:BE198">
    <cfRule type="expression" dxfId="13" priority="19">
      <formula>INDIRECT(ADDRESS(ROW(),COLUMN()))=TRUNC(INDIRECT(ADDRESS(ROW(),COLUMN())))</formula>
    </cfRule>
  </conditionalFormatting>
  <conditionalFormatting sqref="W200:BE200">
    <cfRule type="expression" dxfId="12" priority="17">
      <formula>INDIRECT(ADDRESS(ROW(),COLUMN()))=TRUNC(INDIRECT(ADDRESS(ROW(),COLUMN())))</formula>
    </cfRule>
  </conditionalFormatting>
  <conditionalFormatting sqref="W202:BE202">
    <cfRule type="expression" dxfId="11" priority="15">
      <formula>INDIRECT(ADDRESS(ROW(),COLUMN()))=TRUNC(INDIRECT(ADDRESS(ROW(),COLUMN())))</formula>
    </cfRule>
  </conditionalFormatting>
  <conditionalFormatting sqref="W204:BE204">
    <cfRule type="expression" dxfId="10" priority="13">
      <formula>INDIRECT(ADDRESS(ROW(),COLUMN()))=TRUNC(INDIRECT(ADDRESS(ROW(),COLUMN())))</formula>
    </cfRule>
  </conditionalFormatting>
  <conditionalFormatting sqref="W206:BE206">
    <cfRule type="expression" dxfId="9" priority="11">
      <formula>INDIRECT(ADDRESS(ROW(),COLUMN()))=TRUNC(INDIRECT(ADDRESS(ROW(),COLUMN())))</formula>
    </cfRule>
  </conditionalFormatting>
  <conditionalFormatting sqref="W208:BE208">
    <cfRule type="expression" dxfId="8" priority="9">
      <formula>INDIRECT(ADDRESS(ROW(),COLUMN()))=TRUNC(INDIRECT(ADDRESS(ROW(),COLUMN())))</formula>
    </cfRule>
  </conditionalFormatting>
  <conditionalFormatting sqref="W210:BE210">
    <cfRule type="expression" dxfId="7" priority="7">
      <formula>INDIRECT(ADDRESS(ROW(),COLUMN()))=TRUNC(INDIRECT(ADDRESS(ROW(),COLUMN())))</formula>
    </cfRule>
  </conditionalFormatting>
  <conditionalFormatting sqref="W212:BE212">
    <cfRule type="expression" dxfId="6" priority="5">
      <formula>INDIRECT(ADDRESS(ROW(),COLUMN()))=TRUNC(INDIRECT(ADDRESS(ROW(),COLUMN())))</formula>
    </cfRule>
  </conditionalFormatting>
  <conditionalFormatting sqref="W214:BE214">
    <cfRule type="expression" dxfId="5" priority="3">
      <formula>INDIRECT(ADDRESS(ROW(),COLUMN()))=TRUNC(INDIRECT(ADDRESS(ROW(),COLUMN())))</formula>
    </cfRule>
  </conditionalFormatting>
  <conditionalFormatting sqref="W216:BE216">
    <cfRule type="expression" dxfId="4" priority="1">
      <formula>INDIRECT(ADDRESS(ROW(),COLUMN()))=TRUNC(INDIRECT(ADDRESS(ROW(),COLUMN())))</formula>
    </cfRule>
  </conditionalFormatting>
  <conditionalFormatting sqref="AA231:AD231">
    <cfRule type="expression" dxfId="3" priority="173">
      <formula>INDIRECT(ADDRESS(ROW(),COLUMN()))=TRUNC(INDIRECT(ADDRESS(ROW(),COLUMN())))</formula>
    </cfRule>
  </conditionalFormatting>
  <conditionalFormatting sqref="AC222:AN226">
    <cfRule type="expression" dxfId="2" priority="172">
      <formula>INDIRECT(ADDRESS(ROW(),COLUMN()))=TRUNC(INDIRECT(ADDRESS(ROW(),COLUMN())))</formula>
    </cfRule>
  </conditionalFormatting>
  <conditionalFormatting sqref="AM220:BA220 AM229:BA229">
    <cfRule type="expression" dxfId="1" priority="207">
      <formula>OR(#REF!=$B218,#REF!=$B218)</formula>
    </cfRule>
  </conditionalFormatting>
  <conditionalFormatting sqref="AM230:BA230">
    <cfRule type="expression" dxfId="0" priority="206">
      <formula>OR(#REF!=$B217,#REF!=$B217)</formula>
    </cfRule>
  </conditionalFormatting>
  <dataValidations count="10">
    <dataValidation type="list" allowBlank="1" showInputMessage="1" sqref="I17:J216" xr:uid="{00000000-0002-0000-16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1600-000001000000}">
      <formula1>シフト記号表</formula1>
    </dataValidation>
    <dataValidation type="list" errorStyle="warning" allowBlank="1" showInputMessage="1" error="リストにない場合のみ、入力してください。" sqref="K17:N216" xr:uid="{00000000-0002-0000-1600-000002000000}">
      <formula1>INDIRECT(C17)</formula1>
    </dataValidation>
    <dataValidation type="list" allowBlank="1" showInputMessage="1" sqref="C17:D216" xr:uid="{00000000-0002-0000-1600-000003000000}">
      <formula1>職種</formula1>
    </dataValidation>
    <dataValidation type="list" allowBlank="1" showInputMessage="1" showErrorMessage="1" sqref="BE4:BH4" xr:uid="{00000000-0002-0000-1600-000004000000}">
      <formula1>"予定,実績,予定・実績"</formula1>
    </dataValidation>
    <dataValidation type="decimal" allowBlank="1" showInputMessage="1" showErrorMessage="1" error="入力可能範囲　32～40" sqref="BA6:BB6" xr:uid="{00000000-0002-0000-1600-000005000000}">
      <formula1>32</formula1>
      <formula2>40</formula2>
    </dataValidation>
    <dataValidation type="list" allowBlank="1" showInputMessage="1" showErrorMessage="1" sqref="AF3:AF4" xr:uid="{00000000-0002-0000-1600-000006000000}">
      <formula1>#REF!</formula1>
    </dataValidation>
    <dataValidation type="list" allowBlank="1" showInputMessage="1" showErrorMessage="1" sqref="BE3:BH3" xr:uid="{00000000-0002-0000-1600-000007000000}">
      <formula1>"４週,暦月"</formula1>
    </dataValidation>
    <dataValidation type="list" allowBlank="1" showInputMessage="1" showErrorMessage="1" sqref="R228:S228" xr:uid="{00000000-0002-0000-1600-000008000000}">
      <formula1>"週,暦月"</formula1>
    </dataValidation>
    <dataValidation allowBlank="1" showInputMessage="1" showErrorMessage="1" error="入力可能範囲　32～40" sqref="BE10" xr:uid="{00000000-0002-0000-16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1600-00000A000000}">
          <x14:formula1>
            <xm:f>プルダウン・リスト!$C$4:$C$17</xm:f>
          </x14:formula1>
          <xm:sqref>AT1:BI1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tint="0.79998168889431442"/>
    <pageSetUpPr fitToPage="1"/>
  </sheetPr>
  <dimension ref="B1:N52"/>
  <sheetViews>
    <sheetView view="pageBreakPreview" zoomScale="60" zoomScaleNormal="100" workbookViewId="0"/>
  </sheetViews>
  <sheetFormatPr defaultColWidth="9" defaultRowHeight="25.5" x14ac:dyDescent="0.4"/>
  <cols>
    <col min="1" max="1" width="1.625" style="66" customWidth="1"/>
    <col min="2" max="2" width="5.625" style="65" customWidth="1"/>
    <col min="3" max="3" width="10.625" style="65" customWidth="1"/>
    <col min="4" max="4" width="10.625" style="65" hidden="1" customWidth="1"/>
    <col min="5" max="5" width="3.375" style="65" bestFit="1" customWidth="1"/>
    <col min="6" max="6" width="15.625" style="66" customWidth="1"/>
    <col min="7" max="7" width="3.375" style="66" bestFit="1" customWidth="1"/>
    <col min="8" max="8" width="15.625" style="66" customWidth="1"/>
    <col min="9" max="9" width="3.375" style="66" bestFit="1" customWidth="1"/>
    <col min="10" max="10" width="15.625" style="65" customWidth="1"/>
    <col min="11" max="11" width="3.375" style="66" bestFit="1" customWidth="1"/>
    <col min="12" max="12" width="15.625" style="66" customWidth="1"/>
    <col min="13" max="13" width="3.375" style="66" customWidth="1"/>
    <col min="14" max="14" width="50.625" style="66" customWidth="1"/>
    <col min="15" max="16384" width="9" style="66"/>
  </cols>
  <sheetData>
    <row r="1" spans="2:14" x14ac:dyDescent="0.4">
      <c r="B1" s="64" t="s">
        <v>32</v>
      </c>
    </row>
    <row r="2" spans="2:14" x14ac:dyDescent="0.4">
      <c r="B2" s="67" t="s">
        <v>33</v>
      </c>
      <c r="F2" s="68"/>
      <c r="J2" s="69"/>
    </row>
    <row r="3" spans="2:14" x14ac:dyDescent="0.4">
      <c r="B3" s="68" t="s">
        <v>177</v>
      </c>
      <c r="F3" s="69" t="s">
        <v>178</v>
      </c>
      <c r="J3" s="69"/>
    </row>
    <row r="4" spans="2:14" x14ac:dyDescent="0.4">
      <c r="B4" s="67"/>
      <c r="F4" s="1468" t="s">
        <v>34</v>
      </c>
      <c r="G4" s="1468"/>
      <c r="H4" s="1468"/>
      <c r="I4" s="1468"/>
      <c r="J4" s="1468"/>
      <c r="K4" s="1468"/>
      <c r="L4" s="1468"/>
      <c r="N4" s="1468" t="s">
        <v>185</v>
      </c>
    </row>
    <row r="5" spans="2:14" x14ac:dyDescent="0.4">
      <c r="B5" s="65" t="s">
        <v>20</v>
      </c>
      <c r="C5" s="65" t="s">
        <v>4</v>
      </c>
      <c r="F5" s="65" t="s">
        <v>186</v>
      </c>
      <c r="G5" s="65"/>
      <c r="H5" s="65" t="s">
        <v>187</v>
      </c>
      <c r="J5" s="65" t="s">
        <v>35</v>
      </c>
      <c r="L5" s="65" t="s">
        <v>34</v>
      </c>
      <c r="N5" s="1468"/>
    </row>
    <row r="6" spans="2:14" x14ac:dyDescent="0.4">
      <c r="B6" s="70">
        <v>1</v>
      </c>
      <c r="C6" s="71" t="s">
        <v>38</v>
      </c>
      <c r="D6" s="72" t="str">
        <f>C6</f>
        <v>a</v>
      </c>
      <c r="E6" s="70" t="s">
        <v>16</v>
      </c>
      <c r="F6" s="73">
        <v>0.29166666666666669</v>
      </c>
      <c r="G6" s="70" t="s">
        <v>17</v>
      </c>
      <c r="H6" s="73">
        <v>0.66666666666666663</v>
      </c>
      <c r="I6" s="74" t="s">
        <v>37</v>
      </c>
      <c r="J6" s="73">
        <v>4.1666666666666664E-2</v>
      </c>
      <c r="K6" s="75" t="s">
        <v>2</v>
      </c>
      <c r="L6" s="76">
        <f>IF(OR(F6="",H6=""),"",(H6+IF(F6&gt;H6,1,0)-F6-J6)*24)</f>
        <v>7.9999999999999982</v>
      </c>
      <c r="N6" s="77"/>
    </row>
    <row r="7" spans="2:14" x14ac:dyDescent="0.4">
      <c r="B7" s="70">
        <v>2</v>
      </c>
      <c r="C7" s="71" t="s">
        <v>39</v>
      </c>
      <c r="D7" s="72" t="str">
        <f t="shared" ref="D7:D38" si="0">C7</f>
        <v>b</v>
      </c>
      <c r="E7" s="70" t="s">
        <v>16</v>
      </c>
      <c r="F7" s="73">
        <v>0.375</v>
      </c>
      <c r="G7" s="70" t="s">
        <v>17</v>
      </c>
      <c r="H7" s="73">
        <v>0.75</v>
      </c>
      <c r="I7" s="74" t="s">
        <v>37</v>
      </c>
      <c r="J7" s="73">
        <v>4.1666666666666664E-2</v>
      </c>
      <c r="K7" s="75" t="s">
        <v>2</v>
      </c>
      <c r="L7" s="76">
        <f>IF(OR(F7="",H7=""),"",(H7+IF(F7&gt;H7,1,0)-F7-J7)*24)</f>
        <v>8</v>
      </c>
      <c r="N7" s="77"/>
    </row>
    <row r="8" spans="2:14" x14ac:dyDescent="0.4">
      <c r="B8" s="70">
        <v>3</v>
      </c>
      <c r="C8" s="71" t="s">
        <v>40</v>
      </c>
      <c r="D8" s="72" t="str">
        <f t="shared" si="0"/>
        <v>c</v>
      </c>
      <c r="E8" s="70" t="s">
        <v>16</v>
      </c>
      <c r="F8" s="73">
        <v>0.41666666666666669</v>
      </c>
      <c r="G8" s="70" t="s">
        <v>17</v>
      </c>
      <c r="H8" s="73">
        <v>0.79166666666666663</v>
      </c>
      <c r="I8" s="74" t="s">
        <v>37</v>
      </c>
      <c r="J8" s="73">
        <v>4.1666666666666664E-2</v>
      </c>
      <c r="K8" s="75" t="s">
        <v>2</v>
      </c>
      <c r="L8" s="76">
        <f>IF(OR(F8="",H8=""),"",(H8+IF(F8&gt;H8,1,0)-F8-J8)*24)</f>
        <v>7.9999999999999982</v>
      </c>
      <c r="N8" s="77"/>
    </row>
    <row r="9" spans="2:14" x14ac:dyDescent="0.4">
      <c r="B9" s="70">
        <v>4</v>
      </c>
      <c r="C9" s="71" t="s">
        <v>41</v>
      </c>
      <c r="D9" s="72" t="str">
        <f t="shared" si="0"/>
        <v>d</v>
      </c>
      <c r="E9" s="70" t="s">
        <v>16</v>
      </c>
      <c r="F9" s="73">
        <v>0.5</v>
      </c>
      <c r="G9" s="70" t="s">
        <v>17</v>
      </c>
      <c r="H9" s="73">
        <v>0.875</v>
      </c>
      <c r="I9" s="74" t="s">
        <v>37</v>
      </c>
      <c r="J9" s="73">
        <v>4.1666666666666664E-2</v>
      </c>
      <c r="K9" s="75" t="s">
        <v>2</v>
      </c>
      <c r="L9" s="76">
        <f>IF(OR(F9="",H9=""),"",(H9+IF(F9&gt;H9,1,0)-F9-J9)*24)</f>
        <v>8</v>
      </c>
      <c r="N9" s="77"/>
    </row>
    <row r="10" spans="2:14" x14ac:dyDescent="0.4">
      <c r="B10" s="70">
        <v>5</v>
      </c>
      <c r="C10" s="71" t="s">
        <v>42</v>
      </c>
      <c r="D10" s="72" t="str">
        <f t="shared" si="0"/>
        <v>e</v>
      </c>
      <c r="E10" s="70" t="s">
        <v>16</v>
      </c>
      <c r="F10" s="73">
        <v>0.375</v>
      </c>
      <c r="G10" s="70" t="s">
        <v>17</v>
      </c>
      <c r="H10" s="73">
        <v>0.54166666666666663</v>
      </c>
      <c r="I10" s="74" t="s">
        <v>37</v>
      </c>
      <c r="J10" s="73">
        <v>0</v>
      </c>
      <c r="K10" s="75" t="s">
        <v>2</v>
      </c>
      <c r="L10" s="76">
        <f t="shared" ref="L10:L22" si="1">IF(OR(F10="",H10=""),"",(H10+IF(F10&gt;H10,1,0)-F10-J10)*24)</f>
        <v>3.9999999999999991</v>
      </c>
      <c r="N10" s="77"/>
    </row>
    <row r="11" spans="2:14" x14ac:dyDescent="0.4">
      <c r="B11" s="70">
        <v>6</v>
      </c>
      <c r="C11" s="71" t="s">
        <v>43</v>
      </c>
      <c r="D11" s="72" t="str">
        <f t="shared" si="0"/>
        <v>f</v>
      </c>
      <c r="E11" s="70" t="s">
        <v>16</v>
      </c>
      <c r="F11" s="73">
        <v>0.54166666666666663</v>
      </c>
      <c r="G11" s="70" t="s">
        <v>17</v>
      </c>
      <c r="H11" s="73">
        <v>0.77083333333333337</v>
      </c>
      <c r="I11" s="74" t="s">
        <v>37</v>
      </c>
      <c r="J11" s="73">
        <v>0</v>
      </c>
      <c r="K11" s="75" t="s">
        <v>2</v>
      </c>
      <c r="L11" s="76">
        <f>IF(OR(F11="",H11=""),"",(H11+IF(F11&gt;H11,1,0)-F11-J11)*24)</f>
        <v>5.5000000000000018</v>
      </c>
      <c r="N11" s="77"/>
    </row>
    <row r="12" spans="2:14" x14ac:dyDescent="0.4">
      <c r="B12" s="70">
        <v>7</v>
      </c>
      <c r="C12" s="71" t="s">
        <v>44</v>
      </c>
      <c r="D12" s="72" t="str">
        <f t="shared" si="0"/>
        <v>g</v>
      </c>
      <c r="E12" s="70" t="s">
        <v>16</v>
      </c>
      <c r="F12" s="73">
        <v>0.58333333333333337</v>
      </c>
      <c r="G12" s="70" t="s">
        <v>17</v>
      </c>
      <c r="H12" s="73">
        <v>0.83333333333333337</v>
      </c>
      <c r="I12" s="74" t="s">
        <v>37</v>
      </c>
      <c r="J12" s="73">
        <v>0</v>
      </c>
      <c r="K12" s="75" t="s">
        <v>2</v>
      </c>
      <c r="L12" s="76">
        <f t="shared" si="1"/>
        <v>6</v>
      </c>
      <c r="N12" s="77"/>
    </row>
    <row r="13" spans="2:14" x14ac:dyDescent="0.4">
      <c r="B13" s="70">
        <v>8</v>
      </c>
      <c r="C13" s="71" t="s">
        <v>45</v>
      </c>
      <c r="D13" s="72" t="str">
        <f t="shared" si="0"/>
        <v>h</v>
      </c>
      <c r="E13" s="70" t="s">
        <v>16</v>
      </c>
      <c r="F13" s="73">
        <v>0.66666666666666663</v>
      </c>
      <c r="G13" s="70" t="s">
        <v>17</v>
      </c>
      <c r="H13" s="73">
        <v>0</v>
      </c>
      <c r="I13" s="74" t="s">
        <v>37</v>
      </c>
      <c r="J13" s="73">
        <v>2.0833333333333332E-2</v>
      </c>
      <c r="K13" s="75" t="s">
        <v>2</v>
      </c>
      <c r="L13" s="76">
        <f t="shared" si="1"/>
        <v>7.5000000000000018</v>
      </c>
      <c r="N13" s="77" t="s">
        <v>209</v>
      </c>
    </row>
    <row r="14" spans="2:14" x14ac:dyDescent="0.4">
      <c r="B14" s="70">
        <v>9</v>
      </c>
      <c r="C14" s="71" t="s">
        <v>46</v>
      </c>
      <c r="D14" s="72" t="str">
        <f t="shared" si="0"/>
        <v>i</v>
      </c>
      <c r="E14" s="70" t="s">
        <v>16</v>
      </c>
      <c r="F14" s="73">
        <v>0</v>
      </c>
      <c r="G14" s="70" t="s">
        <v>17</v>
      </c>
      <c r="H14" s="73">
        <v>0.375</v>
      </c>
      <c r="I14" s="74" t="s">
        <v>37</v>
      </c>
      <c r="J14" s="73">
        <v>2.0833333333333332E-2</v>
      </c>
      <c r="K14" s="75" t="s">
        <v>2</v>
      </c>
      <c r="L14" s="76">
        <f t="shared" si="1"/>
        <v>8.5</v>
      </c>
      <c r="N14" s="77" t="s">
        <v>231</v>
      </c>
    </row>
    <row r="15" spans="2:14" x14ac:dyDescent="0.4">
      <c r="B15" s="70">
        <v>10</v>
      </c>
      <c r="C15" s="71" t="s">
        <v>47</v>
      </c>
      <c r="D15" s="72" t="str">
        <f t="shared" si="0"/>
        <v>j</v>
      </c>
      <c r="E15" s="70" t="s">
        <v>16</v>
      </c>
      <c r="F15" s="73"/>
      <c r="G15" s="70" t="s">
        <v>17</v>
      </c>
      <c r="H15" s="73"/>
      <c r="I15" s="74" t="s">
        <v>37</v>
      </c>
      <c r="J15" s="73">
        <v>0</v>
      </c>
      <c r="K15" s="75" t="s">
        <v>2</v>
      </c>
      <c r="L15" s="76" t="str">
        <f t="shared" si="1"/>
        <v/>
      </c>
      <c r="N15" s="77"/>
    </row>
    <row r="16" spans="2:14" x14ac:dyDescent="0.4">
      <c r="B16" s="70">
        <v>11</v>
      </c>
      <c r="C16" s="71" t="s">
        <v>48</v>
      </c>
      <c r="D16" s="72" t="str">
        <f t="shared" si="0"/>
        <v>k</v>
      </c>
      <c r="E16" s="70" t="s">
        <v>16</v>
      </c>
      <c r="F16" s="73"/>
      <c r="G16" s="70" t="s">
        <v>17</v>
      </c>
      <c r="H16" s="73"/>
      <c r="I16" s="74" t="s">
        <v>37</v>
      </c>
      <c r="J16" s="73">
        <v>0</v>
      </c>
      <c r="K16" s="75" t="s">
        <v>2</v>
      </c>
      <c r="L16" s="76" t="str">
        <f t="shared" si="1"/>
        <v/>
      </c>
      <c r="N16" s="77"/>
    </row>
    <row r="17" spans="2:14" x14ac:dyDescent="0.4">
      <c r="B17" s="70">
        <v>12</v>
      </c>
      <c r="C17" s="71" t="s">
        <v>49</v>
      </c>
      <c r="D17" s="72" t="str">
        <f t="shared" si="0"/>
        <v>l</v>
      </c>
      <c r="E17" s="70" t="s">
        <v>16</v>
      </c>
      <c r="F17" s="73"/>
      <c r="G17" s="70" t="s">
        <v>17</v>
      </c>
      <c r="H17" s="73"/>
      <c r="I17" s="74" t="s">
        <v>37</v>
      </c>
      <c r="J17" s="73">
        <v>0</v>
      </c>
      <c r="K17" s="75" t="s">
        <v>2</v>
      </c>
      <c r="L17" s="76" t="str">
        <f t="shared" si="1"/>
        <v/>
      </c>
      <c r="N17" s="77"/>
    </row>
    <row r="18" spans="2:14" x14ac:dyDescent="0.4">
      <c r="B18" s="70">
        <v>13</v>
      </c>
      <c r="C18" s="71" t="s">
        <v>50</v>
      </c>
      <c r="D18" s="72" t="str">
        <f t="shared" si="0"/>
        <v>m</v>
      </c>
      <c r="E18" s="70" t="s">
        <v>16</v>
      </c>
      <c r="F18" s="73"/>
      <c r="G18" s="70" t="s">
        <v>17</v>
      </c>
      <c r="H18" s="73"/>
      <c r="I18" s="74" t="s">
        <v>37</v>
      </c>
      <c r="J18" s="73">
        <v>0</v>
      </c>
      <c r="K18" s="75" t="s">
        <v>2</v>
      </c>
      <c r="L18" s="76" t="str">
        <f t="shared" si="1"/>
        <v/>
      </c>
      <c r="N18" s="77"/>
    </row>
    <row r="19" spans="2:14" x14ac:dyDescent="0.4">
      <c r="B19" s="70">
        <v>14</v>
      </c>
      <c r="C19" s="71" t="s">
        <v>51</v>
      </c>
      <c r="D19" s="72" t="str">
        <f t="shared" si="0"/>
        <v>n</v>
      </c>
      <c r="E19" s="70" t="s">
        <v>16</v>
      </c>
      <c r="F19" s="73"/>
      <c r="G19" s="70" t="s">
        <v>17</v>
      </c>
      <c r="H19" s="73"/>
      <c r="I19" s="74" t="s">
        <v>37</v>
      </c>
      <c r="J19" s="73">
        <v>0</v>
      </c>
      <c r="K19" s="75" t="s">
        <v>2</v>
      </c>
      <c r="L19" s="76" t="str">
        <f t="shared" si="1"/>
        <v/>
      </c>
      <c r="N19" s="77"/>
    </row>
    <row r="20" spans="2:14" x14ac:dyDescent="0.4">
      <c r="B20" s="70">
        <v>15</v>
      </c>
      <c r="C20" s="71" t="s">
        <v>52</v>
      </c>
      <c r="D20" s="72" t="str">
        <f t="shared" si="0"/>
        <v>o</v>
      </c>
      <c r="E20" s="70" t="s">
        <v>16</v>
      </c>
      <c r="F20" s="73"/>
      <c r="G20" s="70" t="s">
        <v>17</v>
      </c>
      <c r="H20" s="73"/>
      <c r="I20" s="74" t="s">
        <v>37</v>
      </c>
      <c r="J20" s="73">
        <v>0</v>
      </c>
      <c r="K20" s="75" t="s">
        <v>2</v>
      </c>
      <c r="L20" s="76" t="str">
        <f t="shared" si="1"/>
        <v/>
      </c>
      <c r="N20" s="77"/>
    </row>
    <row r="21" spans="2:14" x14ac:dyDescent="0.4">
      <c r="B21" s="70">
        <v>16</v>
      </c>
      <c r="C21" s="71" t="s">
        <v>53</v>
      </c>
      <c r="D21" s="72" t="str">
        <f t="shared" si="0"/>
        <v>p</v>
      </c>
      <c r="E21" s="70" t="s">
        <v>16</v>
      </c>
      <c r="F21" s="73"/>
      <c r="G21" s="70" t="s">
        <v>17</v>
      </c>
      <c r="H21" s="73"/>
      <c r="I21" s="74" t="s">
        <v>37</v>
      </c>
      <c r="J21" s="73">
        <v>0</v>
      </c>
      <c r="K21" s="75" t="s">
        <v>2</v>
      </c>
      <c r="L21" s="76" t="str">
        <f t="shared" si="1"/>
        <v/>
      </c>
      <c r="N21" s="77"/>
    </row>
    <row r="22" spans="2:14" x14ac:dyDescent="0.4">
      <c r="B22" s="70">
        <v>17</v>
      </c>
      <c r="C22" s="71" t="s">
        <v>54</v>
      </c>
      <c r="D22" s="72" t="str">
        <f t="shared" si="0"/>
        <v>q</v>
      </c>
      <c r="E22" s="70" t="s">
        <v>16</v>
      </c>
      <c r="F22" s="73"/>
      <c r="G22" s="70" t="s">
        <v>17</v>
      </c>
      <c r="H22" s="73"/>
      <c r="I22" s="74" t="s">
        <v>37</v>
      </c>
      <c r="J22" s="73">
        <v>0</v>
      </c>
      <c r="K22" s="75" t="s">
        <v>2</v>
      </c>
      <c r="L22" s="76" t="str">
        <f t="shared" si="1"/>
        <v/>
      </c>
      <c r="N22" s="77"/>
    </row>
    <row r="23" spans="2:14" x14ac:dyDescent="0.4">
      <c r="B23" s="70">
        <v>18</v>
      </c>
      <c r="C23" s="71" t="s">
        <v>55</v>
      </c>
      <c r="D23" s="72" t="str">
        <f t="shared" si="0"/>
        <v>r</v>
      </c>
      <c r="E23" s="70" t="s">
        <v>16</v>
      </c>
      <c r="F23" s="78"/>
      <c r="G23" s="70" t="s">
        <v>17</v>
      </c>
      <c r="H23" s="78"/>
      <c r="I23" s="74" t="s">
        <v>37</v>
      </c>
      <c r="J23" s="78"/>
      <c r="K23" s="75" t="s">
        <v>2</v>
      </c>
      <c r="L23" s="71">
        <v>1</v>
      </c>
      <c r="N23" s="77"/>
    </row>
    <row r="24" spans="2:14" x14ac:dyDescent="0.4">
      <c r="B24" s="70">
        <v>19</v>
      </c>
      <c r="C24" s="71" t="s">
        <v>56</v>
      </c>
      <c r="D24" s="72" t="str">
        <f t="shared" si="0"/>
        <v>s</v>
      </c>
      <c r="E24" s="70" t="s">
        <v>16</v>
      </c>
      <c r="F24" s="78"/>
      <c r="G24" s="70" t="s">
        <v>17</v>
      </c>
      <c r="H24" s="78"/>
      <c r="I24" s="74" t="s">
        <v>37</v>
      </c>
      <c r="J24" s="78"/>
      <c r="K24" s="75" t="s">
        <v>2</v>
      </c>
      <c r="L24" s="71">
        <v>2</v>
      </c>
      <c r="N24" s="77"/>
    </row>
    <row r="25" spans="2:14" x14ac:dyDescent="0.4">
      <c r="B25" s="70">
        <v>20</v>
      </c>
      <c r="C25" s="71" t="s">
        <v>57</v>
      </c>
      <c r="D25" s="72" t="str">
        <f t="shared" si="0"/>
        <v>t</v>
      </c>
      <c r="E25" s="70" t="s">
        <v>16</v>
      </c>
      <c r="F25" s="78"/>
      <c r="G25" s="70" t="s">
        <v>17</v>
      </c>
      <c r="H25" s="78"/>
      <c r="I25" s="74" t="s">
        <v>37</v>
      </c>
      <c r="J25" s="78"/>
      <c r="K25" s="75" t="s">
        <v>2</v>
      </c>
      <c r="L25" s="71">
        <v>3</v>
      </c>
      <c r="N25" s="77"/>
    </row>
    <row r="26" spans="2:14" x14ac:dyDescent="0.4">
      <c r="B26" s="70">
        <v>21</v>
      </c>
      <c r="C26" s="71" t="s">
        <v>58</v>
      </c>
      <c r="D26" s="72" t="str">
        <f t="shared" si="0"/>
        <v>u</v>
      </c>
      <c r="E26" s="70" t="s">
        <v>16</v>
      </c>
      <c r="F26" s="78"/>
      <c r="G26" s="70" t="s">
        <v>17</v>
      </c>
      <c r="H26" s="78"/>
      <c r="I26" s="74" t="s">
        <v>37</v>
      </c>
      <c r="J26" s="78"/>
      <c r="K26" s="75" t="s">
        <v>2</v>
      </c>
      <c r="L26" s="71">
        <v>4</v>
      </c>
      <c r="N26" s="77"/>
    </row>
    <row r="27" spans="2:14" x14ac:dyDescent="0.4">
      <c r="B27" s="70">
        <v>22</v>
      </c>
      <c r="C27" s="71" t="s">
        <v>59</v>
      </c>
      <c r="D27" s="72" t="str">
        <f t="shared" si="0"/>
        <v>v</v>
      </c>
      <c r="E27" s="70" t="s">
        <v>16</v>
      </c>
      <c r="F27" s="78"/>
      <c r="G27" s="70" t="s">
        <v>17</v>
      </c>
      <c r="H27" s="78"/>
      <c r="I27" s="74" t="s">
        <v>37</v>
      </c>
      <c r="J27" s="78"/>
      <c r="K27" s="75" t="s">
        <v>2</v>
      </c>
      <c r="L27" s="71">
        <v>5</v>
      </c>
      <c r="N27" s="77"/>
    </row>
    <row r="28" spans="2:14" x14ac:dyDescent="0.4">
      <c r="B28" s="70">
        <v>23</v>
      </c>
      <c r="C28" s="71" t="s">
        <v>60</v>
      </c>
      <c r="D28" s="72" t="str">
        <f t="shared" si="0"/>
        <v>w</v>
      </c>
      <c r="E28" s="70" t="s">
        <v>16</v>
      </c>
      <c r="F28" s="78"/>
      <c r="G28" s="70" t="s">
        <v>17</v>
      </c>
      <c r="H28" s="78"/>
      <c r="I28" s="74" t="s">
        <v>37</v>
      </c>
      <c r="J28" s="78"/>
      <c r="K28" s="75" t="s">
        <v>2</v>
      </c>
      <c r="L28" s="71">
        <v>6</v>
      </c>
      <c r="N28" s="77"/>
    </row>
    <row r="29" spans="2:14" x14ac:dyDescent="0.4">
      <c r="B29" s="70">
        <v>24</v>
      </c>
      <c r="C29" s="71" t="s">
        <v>61</v>
      </c>
      <c r="D29" s="72" t="str">
        <f t="shared" si="0"/>
        <v>x</v>
      </c>
      <c r="E29" s="70" t="s">
        <v>16</v>
      </c>
      <c r="F29" s="78"/>
      <c r="G29" s="70" t="s">
        <v>17</v>
      </c>
      <c r="H29" s="78"/>
      <c r="I29" s="74" t="s">
        <v>37</v>
      </c>
      <c r="J29" s="78"/>
      <c r="K29" s="75" t="s">
        <v>2</v>
      </c>
      <c r="L29" s="71">
        <v>7</v>
      </c>
      <c r="N29" s="77"/>
    </row>
    <row r="30" spans="2:14" x14ac:dyDescent="0.4">
      <c r="B30" s="70">
        <v>25</v>
      </c>
      <c r="C30" s="71" t="s">
        <v>62</v>
      </c>
      <c r="D30" s="72" t="str">
        <f t="shared" si="0"/>
        <v>y</v>
      </c>
      <c r="E30" s="70" t="s">
        <v>16</v>
      </c>
      <c r="F30" s="78"/>
      <c r="G30" s="70" t="s">
        <v>17</v>
      </c>
      <c r="H30" s="78"/>
      <c r="I30" s="74" t="s">
        <v>37</v>
      </c>
      <c r="J30" s="78"/>
      <c r="K30" s="75" t="s">
        <v>2</v>
      </c>
      <c r="L30" s="71">
        <v>8</v>
      </c>
      <c r="N30" s="77"/>
    </row>
    <row r="31" spans="2:14" x14ac:dyDescent="0.4">
      <c r="B31" s="70">
        <v>26</v>
      </c>
      <c r="C31" s="71" t="s">
        <v>63</v>
      </c>
      <c r="D31" s="72" t="str">
        <f t="shared" si="0"/>
        <v>z</v>
      </c>
      <c r="E31" s="70" t="s">
        <v>16</v>
      </c>
      <c r="F31" s="78"/>
      <c r="G31" s="70" t="s">
        <v>17</v>
      </c>
      <c r="H31" s="78"/>
      <c r="I31" s="74" t="s">
        <v>37</v>
      </c>
      <c r="J31" s="78"/>
      <c r="K31" s="75" t="s">
        <v>2</v>
      </c>
      <c r="L31" s="71">
        <v>1</v>
      </c>
      <c r="N31" s="77"/>
    </row>
    <row r="32" spans="2:14" x14ac:dyDescent="0.4">
      <c r="B32" s="70">
        <v>27</v>
      </c>
      <c r="C32" s="71" t="s">
        <v>61</v>
      </c>
      <c r="D32" s="72" t="str">
        <f t="shared" si="0"/>
        <v>x</v>
      </c>
      <c r="E32" s="70" t="s">
        <v>16</v>
      </c>
      <c r="F32" s="78"/>
      <c r="G32" s="70" t="s">
        <v>17</v>
      </c>
      <c r="H32" s="78"/>
      <c r="I32" s="74" t="s">
        <v>37</v>
      </c>
      <c r="J32" s="78"/>
      <c r="K32" s="75" t="s">
        <v>2</v>
      </c>
      <c r="L32" s="71">
        <v>2</v>
      </c>
      <c r="N32" s="77"/>
    </row>
    <row r="33" spans="2:14" x14ac:dyDescent="0.4">
      <c r="B33" s="70">
        <v>28</v>
      </c>
      <c r="C33" s="71" t="s">
        <v>64</v>
      </c>
      <c r="D33" s="72" t="str">
        <f t="shared" si="0"/>
        <v>aa</v>
      </c>
      <c r="E33" s="70" t="s">
        <v>16</v>
      </c>
      <c r="F33" s="78"/>
      <c r="G33" s="70" t="s">
        <v>17</v>
      </c>
      <c r="H33" s="78"/>
      <c r="I33" s="74" t="s">
        <v>37</v>
      </c>
      <c r="J33" s="78"/>
      <c r="K33" s="75" t="s">
        <v>2</v>
      </c>
      <c r="L33" s="71">
        <v>3</v>
      </c>
      <c r="N33" s="77"/>
    </row>
    <row r="34" spans="2:14" x14ac:dyDescent="0.4">
      <c r="B34" s="70">
        <v>29</v>
      </c>
      <c r="C34" s="71" t="s">
        <v>65</v>
      </c>
      <c r="D34" s="72" t="str">
        <f t="shared" si="0"/>
        <v>ab</v>
      </c>
      <c r="E34" s="70" t="s">
        <v>16</v>
      </c>
      <c r="F34" s="78"/>
      <c r="G34" s="70" t="s">
        <v>17</v>
      </c>
      <c r="H34" s="78"/>
      <c r="I34" s="74" t="s">
        <v>37</v>
      </c>
      <c r="J34" s="78"/>
      <c r="K34" s="75" t="s">
        <v>2</v>
      </c>
      <c r="L34" s="71">
        <v>4</v>
      </c>
      <c r="N34" s="77"/>
    </row>
    <row r="35" spans="2:14" x14ac:dyDescent="0.4">
      <c r="B35" s="70">
        <v>30</v>
      </c>
      <c r="C35" s="71" t="s">
        <v>66</v>
      </c>
      <c r="D35" s="72" t="str">
        <f t="shared" si="0"/>
        <v>ac</v>
      </c>
      <c r="E35" s="70" t="s">
        <v>16</v>
      </c>
      <c r="F35" s="78"/>
      <c r="G35" s="70" t="s">
        <v>17</v>
      </c>
      <c r="H35" s="78"/>
      <c r="I35" s="74" t="s">
        <v>37</v>
      </c>
      <c r="J35" s="78"/>
      <c r="K35" s="75" t="s">
        <v>2</v>
      </c>
      <c r="L35" s="71">
        <v>5</v>
      </c>
      <c r="N35" s="77"/>
    </row>
    <row r="36" spans="2:14" x14ac:dyDescent="0.4">
      <c r="B36" s="70">
        <v>31</v>
      </c>
      <c r="C36" s="71" t="s">
        <v>67</v>
      </c>
      <c r="D36" s="72" t="str">
        <f t="shared" si="0"/>
        <v>ad</v>
      </c>
      <c r="E36" s="70" t="s">
        <v>16</v>
      </c>
      <c r="F36" s="78"/>
      <c r="G36" s="70" t="s">
        <v>17</v>
      </c>
      <c r="H36" s="78"/>
      <c r="I36" s="74" t="s">
        <v>37</v>
      </c>
      <c r="J36" s="78"/>
      <c r="K36" s="75" t="s">
        <v>2</v>
      </c>
      <c r="L36" s="71">
        <v>6</v>
      </c>
      <c r="N36" s="77"/>
    </row>
    <row r="37" spans="2:14" x14ac:dyDescent="0.4">
      <c r="B37" s="70">
        <v>32</v>
      </c>
      <c r="C37" s="71" t="s">
        <v>68</v>
      </c>
      <c r="D37" s="72" t="str">
        <f t="shared" si="0"/>
        <v>ae</v>
      </c>
      <c r="E37" s="70" t="s">
        <v>16</v>
      </c>
      <c r="F37" s="78"/>
      <c r="G37" s="70" t="s">
        <v>17</v>
      </c>
      <c r="H37" s="78"/>
      <c r="I37" s="74" t="s">
        <v>37</v>
      </c>
      <c r="J37" s="78"/>
      <c r="K37" s="75" t="s">
        <v>2</v>
      </c>
      <c r="L37" s="71">
        <v>7</v>
      </c>
      <c r="N37" s="77"/>
    </row>
    <row r="38" spans="2:14" x14ac:dyDescent="0.4">
      <c r="B38" s="70">
        <v>33</v>
      </c>
      <c r="C38" s="71" t="s">
        <v>69</v>
      </c>
      <c r="D38" s="72" t="str">
        <f t="shared" si="0"/>
        <v>af</v>
      </c>
      <c r="E38" s="70" t="s">
        <v>16</v>
      </c>
      <c r="F38" s="78"/>
      <c r="G38" s="70" t="s">
        <v>17</v>
      </c>
      <c r="H38" s="78"/>
      <c r="I38" s="74" t="s">
        <v>37</v>
      </c>
      <c r="J38" s="78"/>
      <c r="K38" s="75" t="s">
        <v>2</v>
      </c>
      <c r="L38" s="71">
        <v>8</v>
      </c>
      <c r="N38" s="77"/>
    </row>
    <row r="39" spans="2:14" x14ac:dyDescent="0.4">
      <c r="B39" s="70">
        <v>34</v>
      </c>
      <c r="C39" s="79" t="s">
        <v>87</v>
      </c>
      <c r="D39" s="72"/>
      <c r="E39" s="70" t="s">
        <v>16</v>
      </c>
      <c r="F39" s="73">
        <v>0.29166666666666669</v>
      </c>
      <c r="G39" s="70" t="s">
        <v>17</v>
      </c>
      <c r="H39" s="73">
        <v>0.39583333333333331</v>
      </c>
      <c r="I39" s="74" t="s">
        <v>37</v>
      </c>
      <c r="J39" s="73">
        <v>0</v>
      </c>
      <c r="K39" s="75" t="s">
        <v>2</v>
      </c>
      <c r="L39" s="76">
        <f t="shared" ref="L39:L40" si="2">IF(OR(F39="",H39=""),"",(H39+IF(F39&gt;H39,1,0)-F39-J39)*24)</f>
        <v>2.4999999999999991</v>
      </c>
      <c r="N39" s="77"/>
    </row>
    <row r="40" spans="2:14" x14ac:dyDescent="0.4">
      <c r="B40" s="70"/>
      <c r="C40" s="80" t="s">
        <v>36</v>
      </c>
      <c r="D40" s="72"/>
      <c r="E40" s="70" t="s">
        <v>16</v>
      </c>
      <c r="F40" s="73">
        <v>0.6875</v>
      </c>
      <c r="G40" s="70" t="s">
        <v>17</v>
      </c>
      <c r="H40" s="73">
        <v>0.83333333333333337</v>
      </c>
      <c r="I40" s="74" t="s">
        <v>37</v>
      </c>
      <c r="J40" s="73">
        <v>0</v>
      </c>
      <c r="K40" s="75" t="s">
        <v>2</v>
      </c>
      <c r="L40" s="76">
        <f t="shared" si="2"/>
        <v>3.5000000000000009</v>
      </c>
      <c r="N40" s="77"/>
    </row>
    <row r="41" spans="2:14" x14ac:dyDescent="0.4">
      <c r="B41" s="70"/>
      <c r="C41" s="81" t="s">
        <v>36</v>
      </c>
      <c r="D41" s="72" t="str">
        <f>C39</f>
        <v>ag</v>
      </c>
      <c r="E41" s="70" t="s">
        <v>16</v>
      </c>
      <c r="F41" s="73" t="s">
        <v>36</v>
      </c>
      <c r="G41" s="70" t="s">
        <v>17</v>
      </c>
      <c r="H41" s="73" t="s">
        <v>36</v>
      </c>
      <c r="I41" s="74" t="s">
        <v>37</v>
      </c>
      <c r="J41" s="73" t="s">
        <v>36</v>
      </c>
      <c r="K41" s="75" t="s">
        <v>2</v>
      </c>
      <c r="L41" s="76">
        <f>IF(OR(L39="",L40=""),"",L39+L40)</f>
        <v>6</v>
      </c>
      <c r="N41" s="77" t="s">
        <v>188</v>
      </c>
    </row>
    <row r="42" spans="2:14" x14ac:dyDescent="0.4">
      <c r="B42" s="70"/>
      <c r="C42" s="79" t="s">
        <v>189</v>
      </c>
      <c r="D42" s="72"/>
      <c r="E42" s="70" t="s">
        <v>16</v>
      </c>
      <c r="F42" s="73"/>
      <c r="G42" s="70" t="s">
        <v>17</v>
      </c>
      <c r="H42" s="73"/>
      <c r="I42" s="74" t="s">
        <v>37</v>
      </c>
      <c r="J42" s="73">
        <v>0</v>
      </c>
      <c r="K42" s="75" t="s">
        <v>2</v>
      </c>
      <c r="L42" s="76" t="str">
        <f t="shared" ref="L42:L43" si="3">IF(OR(F42="",H42=""),"",(H42+IF(F42&gt;H42,1,0)-F42-J42)*24)</f>
        <v/>
      </c>
      <c r="N42" s="77"/>
    </row>
    <row r="43" spans="2:14" x14ac:dyDescent="0.4">
      <c r="B43" s="70">
        <v>35</v>
      </c>
      <c r="C43" s="80" t="s">
        <v>36</v>
      </c>
      <c r="D43" s="72"/>
      <c r="E43" s="70" t="s">
        <v>16</v>
      </c>
      <c r="F43" s="73"/>
      <c r="G43" s="70" t="s">
        <v>17</v>
      </c>
      <c r="H43" s="73"/>
      <c r="I43" s="74" t="s">
        <v>37</v>
      </c>
      <c r="J43" s="73">
        <v>0</v>
      </c>
      <c r="K43" s="75" t="s">
        <v>2</v>
      </c>
      <c r="L43" s="76" t="str">
        <f t="shared" si="3"/>
        <v/>
      </c>
      <c r="N43" s="77"/>
    </row>
    <row r="44" spans="2:14" x14ac:dyDescent="0.4">
      <c r="B44" s="70"/>
      <c r="C44" s="81" t="s">
        <v>36</v>
      </c>
      <c r="D44" s="72" t="str">
        <f>C42</f>
        <v>ah</v>
      </c>
      <c r="E44" s="70" t="s">
        <v>16</v>
      </c>
      <c r="F44" s="73" t="s">
        <v>36</v>
      </c>
      <c r="G44" s="70" t="s">
        <v>17</v>
      </c>
      <c r="H44" s="73" t="s">
        <v>36</v>
      </c>
      <c r="I44" s="74" t="s">
        <v>37</v>
      </c>
      <c r="J44" s="73" t="s">
        <v>36</v>
      </c>
      <c r="K44" s="75" t="s">
        <v>2</v>
      </c>
      <c r="L44" s="76" t="str">
        <f>IF(OR(L42="",L43=""),"",L42+L43)</f>
        <v/>
      </c>
      <c r="N44" s="77" t="s">
        <v>190</v>
      </c>
    </row>
    <row r="45" spans="2:14" x14ac:dyDescent="0.4">
      <c r="B45" s="70"/>
      <c r="C45" s="79" t="s">
        <v>191</v>
      </c>
      <c r="D45" s="72"/>
      <c r="E45" s="70" t="s">
        <v>16</v>
      </c>
      <c r="F45" s="73"/>
      <c r="G45" s="70" t="s">
        <v>17</v>
      </c>
      <c r="H45" s="73"/>
      <c r="I45" s="74" t="s">
        <v>37</v>
      </c>
      <c r="J45" s="73">
        <v>0</v>
      </c>
      <c r="K45" s="75" t="s">
        <v>2</v>
      </c>
      <c r="L45" s="76" t="str">
        <f t="shared" ref="L45:L46" si="4">IF(OR(F45="",H45=""),"",(H45+IF(F45&gt;H45,1,0)-F45-J45)*24)</f>
        <v/>
      </c>
      <c r="N45" s="77"/>
    </row>
    <row r="46" spans="2:14" x14ac:dyDescent="0.4">
      <c r="B46" s="70">
        <v>36</v>
      </c>
      <c r="C46" s="80" t="s">
        <v>36</v>
      </c>
      <c r="D46" s="72"/>
      <c r="E46" s="70" t="s">
        <v>16</v>
      </c>
      <c r="F46" s="73"/>
      <c r="G46" s="70" t="s">
        <v>17</v>
      </c>
      <c r="H46" s="73"/>
      <c r="I46" s="74" t="s">
        <v>37</v>
      </c>
      <c r="J46" s="73">
        <v>0</v>
      </c>
      <c r="K46" s="75" t="s">
        <v>2</v>
      </c>
      <c r="L46" s="76" t="str">
        <f t="shared" si="4"/>
        <v/>
      </c>
      <c r="N46" s="77"/>
    </row>
    <row r="47" spans="2:14" x14ac:dyDescent="0.4">
      <c r="B47" s="70"/>
      <c r="C47" s="81" t="s">
        <v>36</v>
      </c>
      <c r="D47" s="72" t="str">
        <f>C45</f>
        <v>ai</v>
      </c>
      <c r="E47" s="70" t="s">
        <v>16</v>
      </c>
      <c r="F47" s="73" t="s">
        <v>36</v>
      </c>
      <c r="G47" s="70" t="s">
        <v>17</v>
      </c>
      <c r="H47" s="73" t="s">
        <v>36</v>
      </c>
      <c r="I47" s="74" t="s">
        <v>37</v>
      </c>
      <c r="J47" s="73" t="s">
        <v>36</v>
      </c>
      <c r="K47" s="75" t="s">
        <v>2</v>
      </c>
      <c r="L47" s="76" t="str">
        <f>IF(OR(L45="",L46=""),"",L45+L46)</f>
        <v/>
      </c>
      <c r="N47" s="77" t="s">
        <v>190</v>
      </c>
    </row>
    <row r="49" spans="3:4" x14ac:dyDescent="0.4">
      <c r="C49" s="67" t="s">
        <v>192</v>
      </c>
      <c r="D49" s="67"/>
    </row>
    <row r="50" spans="3:4" x14ac:dyDescent="0.4">
      <c r="C50" s="67" t="s">
        <v>193</v>
      </c>
      <c r="D50" s="67"/>
    </row>
    <row r="51" spans="3:4" x14ac:dyDescent="0.4">
      <c r="C51" s="67" t="s">
        <v>194</v>
      </c>
      <c r="D51" s="67"/>
    </row>
    <row r="52" spans="3:4" x14ac:dyDescent="0.4">
      <c r="C52" s="67" t="s">
        <v>195</v>
      </c>
      <c r="D52" s="67"/>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tint="0.79998168889431442"/>
    <pageSetUpPr fitToPage="1"/>
  </sheetPr>
  <dimension ref="B1:BB108"/>
  <sheetViews>
    <sheetView view="pageBreakPreview" zoomScale="60" zoomScaleNormal="100" workbookViewId="0"/>
  </sheetViews>
  <sheetFormatPr defaultColWidth="9" defaultRowHeight="18.75" x14ac:dyDescent="0.4"/>
  <cols>
    <col min="1" max="1" width="1.375" style="16" customWidth="1"/>
    <col min="2" max="3" width="9" style="16"/>
    <col min="4" max="4" width="40.625" style="16" customWidth="1"/>
    <col min="5" max="16384" width="9" style="16"/>
  </cols>
  <sheetData>
    <row r="1" spans="2:11" x14ac:dyDescent="0.4">
      <c r="B1" s="16" t="s">
        <v>91</v>
      </c>
      <c r="D1" s="33"/>
      <c r="E1" s="33"/>
      <c r="F1" s="33"/>
    </row>
    <row r="2" spans="2:11" s="17" customFormat="1" ht="20.25" customHeight="1" x14ac:dyDescent="0.4">
      <c r="B2" s="34" t="s">
        <v>274</v>
      </c>
      <c r="C2" s="34"/>
      <c r="D2" s="33"/>
      <c r="E2" s="33"/>
      <c r="F2" s="33"/>
    </row>
    <row r="3" spans="2:11" s="17" customFormat="1" ht="20.25" customHeight="1" x14ac:dyDescent="0.4">
      <c r="B3" s="34"/>
      <c r="C3" s="34"/>
      <c r="D3" s="33"/>
      <c r="E3" s="33"/>
      <c r="F3" s="33"/>
    </row>
    <row r="4" spans="2:11" s="17" customFormat="1" ht="20.25" customHeight="1" x14ac:dyDescent="0.4">
      <c r="B4" s="62"/>
      <c r="C4" s="33" t="s">
        <v>179</v>
      </c>
      <c r="D4" s="33"/>
      <c r="F4" s="1469" t="s">
        <v>180</v>
      </c>
      <c r="G4" s="1469"/>
      <c r="H4" s="1469"/>
      <c r="I4" s="1469"/>
      <c r="J4" s="1469"/>
      <c r="K4" s="1469"/>
    </row>
    <row r="5" spans="2:11" s="17" customFormat="1" ht="20.25" customHeight="1" x14ac:dyDescent="0.4">
      <c r="B5" s="63"/>
      <c r="C5" s="33" t="s">
        <v>181</v>
      </c>
      <c r="D5" s="33"/>
      <c r="F5" s="1469"/>
      <c r="G5" s="1469"/>
      <c r="H5" s="1469"/>
      <c r="I5" s="1469"/>
      <c r="J5" s="1469"/>
      <c r="K5" s="1469"/>
    </row>
    <row r="6" spans="2:11" s="17" customFormat="1" ht="20.25" customHeight="1" x14ac:dyDescent="0.4">
      <c r="B6" s="36" t="s">
        <v>174</v>
      </c>
      <c r="C6" s="33"/>
      <c r="D6" s="33"/>
      <c r="E6" s="35"/>
      <c r="F6" s="33"/>
    </row>
    <row r="7" spans="2:11" s="17" customFormat="1" ht="20.25" customHeight="1" x14ac:dyDescent="0.4">
      <c r="B7" s="34"/>
      <c r="C7" s="34"/>
      <c r="D7" s="33"/>
      <c r="E7" s="35"/>
      <c r="F7" s="33"/>
    </row>
    <row r="8" spans="2:11" s="17" customFormat="1" ht="20.25" customHeight="1" x14ac:dyDescent="0.4">
      <c r="B8" s="33" t="s">
        <v>92</v>
      </c>
      <c r="C8" s="34"/>
      <c r="D8" s="33"/>
      <c r="E8" s="35"/>
      <c r="F8" s="33"/>
    </row>
    <row r="9" spans="2:11" s="17" customFormat="1" ht="20.25" customHeight="1" x14ac:dyDescent="0.4">
      <c r="B9" s="34"/>
      <c r="C9" s="34"/>
      <c r="D9" s="33"/>
      <c r="E9" s="33"/>
      <c r="F9" s="33"/>
    </row>
    <row r="10" spans="2:11" s="17" customFormat="1" ht="20.25" customHeight="1" x14ac:dyDescent="0.4">
      <c r="B10" s="33" t="s">
        <v>212</v>
      </c>
      <c r="C10" s="34"/>
      <c r="D10" s="33"/>
      <c r="E10" s="33"/>
      <c r="F10" s="33"/>
    </row>
    <row r="11" spans="2:11" s="17" customFormat="1" ht="20.25" customHeight="1" x14ac:dyDescent="0.4">
      <c r="B11" s="33"/>
      <c r="C11" s="34"/>
      <c r="D11" s="33"/>
    </row>
    <row r="12" spans="2:11" s="17" customFormat="1" ht="20.25" customHeight="1" x14ac:dyDescent="0.4">
      <c r="B12" s="33" t="s">
        <v>221</v>
      </c>
      <c r="C12" s="34"/>
      <c r="D12" s="33"/>
    </row>
    <row r="13" spans="2:11" s="17" customFormat="1" ht="20.25" customHeight="1" x14ac:dyDescent="0.4">
      <c r="B13" s="33"/>
      <c r="C13" s="34"/>
      <c r="D13" s="33"/>
    </row>
    <row r="14" spans="2:11" s="17" customFormat="1" ht="20.25" customHeight="1" x14ac:dyDescent="0.4">
      <c r="B14" s="33" t="s">
        <v>213</v>
      </c>
      <c r="C14" s="34"/>
      <c r="D14" s="33"/>
    </row>
    <row r="15" spans="2:11" s="17" customFormat="1" ht="20.25" customHeight="1" x14ac:dyDescent="0.4">
      <c r="B15" s="33"/>
      <c r="C15" s="34"/>
      <c r="D15" s="33"/>
    </row>
    <row r="16" spans="2:11" s="17" customFormat="1" ht="20.25" customHeight="1" x14ac:dyDescent="0.4">
      <c r="B16" s="33" t="s">
        <v>262</v>
      </c>
      <c r="C16" s="34"/>
      <c r="D16" s="33"/>
    </row>
    <row r="17" spans="2:25" s="17" customFormat="1" ht="20.25" customHeight="1" x14ac:dyDescent="0.4">
      <c r="B17" s="33" t="s">
        <v>261</v>
      </c>
      <c r="C17" s="34"/>
      <c r="D17" s="33"/>
    </row>
    <row r="18" spans="2:25" s="17" customFormat="1" ht="20.25" customHeight="1" x14ac:dyDescent="0.4">
      <c r="B18" s="33"/>
      <c r="C18" s="34"/>
      <c r="D18" s="33"/>
    </row>
    <row r="19" spans="2:25" s="17" customFormat="1" ht="17.25" customHeight="1" x14ac:dyDescent="0.4">
      <c r="B19" s="33" t="s">
        <v>263</v>
      </c>
      <c r="C19" s="33"/>
      <c r="D19" s="33"/>
    </row>
    <row r="20" spans="2:25" s="17" customFormat="1" ht="17.25" customHeight="1" x14ac:dyDescent="0.4">
      <c r="B20" s="33" t="s">
        <v>275</v>
      </c>
      <c r="C20" s="33"/>
      <c r="D20" s="33"/>
    </row>
    <row r="21" spans="2:25" s="17" customFormat="1" ht="17.25" customHeight="1" x14ac:dyDescent="0.4">
      <c r="B21" s="33"/>
      <c r="C21" s="33"/>
      <c r="D21" s="33"/>
    </row>
    <row r="22" spans="2:25" s="17" customFormat="1" ht="17.25" customHeight="1" x14ac:dyDescent="0.4">
      <c r="B22" s="33"/>
      <c r="C22" s="18" t="s">
        <v>20</v>
      </c>
      <c r="D22" s="18" t="s">
        <v>3</v>
      </c>
    </row>
    <row r="23" spans="2:25" s="17" customFormat="1" ht="17.25" customHeight="1" x14ac:dyDescent="0.4">
      <c r="B23" s="33"/>
      <c r="C23" s="18">
        <v>1</v>
      </c>
      <c r="D23" s="37" t="s">
        <v>70</v>
      </c>
    </row>
    <row r="24" spans="2:25" s="17" customFormat="1" ht="17.25" customHeight="1" x14ac:dyDescent="0.4">
      <c r="B24" s="33"/>
      <c r="C24" s="18">
        <v>2</v>
      </c>
      <c r="D24" s="37" t="s">
        <v>101</v>
      </c>
    </row>
    <row r="25" spans="2:25" s="17" customFormat="1" ht="17.25" customHeight="1" x14ac:dyDescent="0.4">
      <c r="B25" s="33"/>
      <c r="C25" s="18">
        <v>3</v>
      </c>
      <c r="D25" s="37" t="s">
        <v>102</v>
      </c>
    </row>
    <row r="26" spans="2:25" s="17" customFormat="1" ht="17.25" customHeight="1" x14ac:dyDescent="0.4">
      <c r="B26" s="33"/>
      <c r="C26" s="18">
        <v>4</v>
      </c>
      <c r="D26" s="37" t="s">
        <v>103</v>
      </c>
    </row>
    <row r="27" spans="2:25" s="17" customFormat="1" ht="17.25" customHeight="1" x14ac:dyDescent="0.4">
      <c r="B27" s="33"/>
      <c r="C27" s="18">
        <v>5</v>
      </c>
      <c r="D27" s="37" t="s">
        <v>104</v>
      </c>
    </row>
    <row r="28" spans="2:25" s="17" customFormat="1" ht="17.25" customHeight="1" x14ac:dyDescent="0.4">
      <c r="B28" s="33"/>
      <c r="C28" s="18">
        <v>6</v>
      </c>
      <c r="D28" s="37" t="s">
        <v>241</v>
      </c>
    </row>
    <row r="29" spans="2:25" s="17" customFormat="1" ht="17.25" customHeight="1" x14ac:dyDescent="0.4">
      <c r="B29" s="33"/>
      <c r="C29" s="35"/>
      <c r="D29" s="33"/>
    </row>
    <row r="30" spans="2:25" s="17" customFormat="1" ht="17.25" customHeight="1" x14ac:dyDescent="0.4">
      <c r="B30" s="33" t="s">
        <v>264</v>
      </c>
      <c r="C30" s="33"/>
      <c r="D30" s="33"/>
    </row>
    <row r="31" spans="2:25" s="17" customFormat="1" ht="17.25" customHeight="1" x14ac:dyDescent="0.4">
      <c r="B31" s="33" t="s">
        <v>93</v>
      </c>
      <c r="C31" s="33"/>
      <c r="D31" s="33"/>
    </row>
    <row r="32" spans="2:25" s="17" customFormat="1" ht="17.25" customHeight="1" x14ac:dyDescent="0.4">
      <c r="B32" s="33"/>
      <c r="C32" s="33"/>
      <c r="D32" s="33"/>
      <c r="G32" s="38"/>
      <c r="H32" s="38"/>
      <c r="J32" s="38"/>
      <c r="K32" s="38"/>
      <c r="L32" s="38"/>
      <c r="M32" s="38"/>
      <c r="N32" s="38"/>
      <c r="O32" s="38"/>
      <c r="R32" s="38"/>
      <c r="S32" s="38"/>
      <c r="T32" s="38"/>
      <c r="W32" s="38"/>
      <c r="X32" s="38"/>
      <c r="Y32" s="38"/>
    </row>
    <row r="33" spans="2:51" s="17" customFormat="1" ht="17.25" customHeight="1" x14ac:dyDescent="0.4">
      <c r="B33" s="33"/>
      <c r="C33" s="18" t="s">
        <v>4</v>
      </c>
      <c r="D33" s="18" t="s">
        <v>5</v>
      </c>
      <c r="G33" s="38"/>
      <c r="H33" s="38"/>
      <c r="J33" s="38"/>
      <c r="K33" s="38"/>
      <c r="L33" s="38"/>
      <c r="M33" s="38"/>
      <c r="N33" s="38"/>
      <c r="O33" s="38"/>
      <c r="R33" s="38"/>
      <c r="S33" s="38"/>
      <c r="T33" s="38"/>
      <c r="W33" s="38"/>
      <c r="X33" s="38"/>
      <c r="Y33" s="38"/>
    </row>
    <row r="34" spans="2:51" s="17" customFormat="1" ht="17.25" customHeight="1" x14ac:dyDescent="0.4">
      <c r="B34" s="33"/>
      <c r="C34" s="18" t="s">
        <v>6</v>
      </c>
      <c r="D34" s="37" t="s">
        <v>94</v>
      </c>
      <c r="G34" s="38"/>
      <c r="H34" s="38"/>
      <c r="J34" s="38"/>
      <c r="K34" s="38"/>
      <c r="L34" s="38"/>
      <c r="M34" s="38"/>
      <c r="N34" s="38"/>
      <c r="O34" s="38"/>
      <c r="R34" s="38"/>
      <c r="S34" s="38"/>
      <c r="T34" s="38"/>
      <c r="W34" s="38"/>
      <c r="X34" s="38"/>
      <c r="Y34" s="38"/>
    </row>
    <row r="35" spans="2:51" s="17" customFormat="1" ht="17.25" customHeight="1" x14ac:dyDescent="0.4">
      <c r="B35" s="33"/>
      <c r="C35" s="18" t="s">
        <v>7</v>
      </c>
      <c r="D35" s="37" t="s">
        <v>95</v>
      </c>
      <c r="G35" s="38"/>
      <c r="H35" s="38"/>
      <c r="J35" s="38"/>
      <c r="K35" s="38"/>
      <c r="L35" s="38"/>
      <c r="M35" s="38"/>
      <c r="N35" s="38"/>
      <c r="O35" s="38"/>
      <c r="R35" s="38"/>
      <c r="S35" s="38"/>
      <c r="T35" s="38"/>
      <c r="W35" s="38"/>
      <c r="X35" s="38"/>
      <c r="Y35" s="38"/>
    </row>
    <row r="36" spans="2:51" s="17" customFormat="1" ht="17.25" customHeight="1" x14ac:dyDescent="0.4">
      <c r="B36" s="33"/>
      <c r="C36" s="18" t="s">
        <v>8</v>
      </c>
      <c r="D36" s="37" t="s">
        <v>96</v>
      </c>
      <c r="G36" s="38"/>
      <c r="H36" s="38"/>
      <c r="J36" s="38"/>
      <c r="K36" s="38"/>
      <c r="L36" s="38"/>
      <c r="M36" s="38"/>
      <c r="N36" s="38"/>
      <c r="O36" s="38"/>
      <c r="R36" s="38"/>
      <c r="S36" s="38"/>
      <c r="T36" s="38"/>
      <c r="W36" s="38"/>
      <c r="X36" s="38"/>
      <c r="Y36" s="38"/>
    </row>
    <row r="37" spans="2:51" s="17" customFormat="1" ht="17.25" customHeight="1" x14ac:dyDescent="0.4">
      <c r="B37" s="33"/>
      <c r="C37" s="18" t="s">
        <v>9</v>
      </c>
      <c r="D37" s="37" t="s">
        <v>175</v>
      </c>
      <c r="G37" s="38"/>
      <c r="H37" s="38"/>
      <c r="J37" s="38"/>
      <c r="K37" s="38"/>
      <c r="L37" s="38"/>
      <c r="M37" s="38"/>
      <c r="N37" s="38"/>
      <c r="O37" s="38"/>
      <c r="R37" s="38"/>
      <c r="S37" s="38"/>
      <c r="T37" s="38"/>
      <c r="W37" s="38"/>
      <c r="X37" s="38"/>
      <c r="Y37" s="38"/>
    </row>
    <row r="38" spans="2:51" s="17" customFormat="1" ht="17.25" customHeight="1" x14ac:dyDescent="0.4">
      <c r="B38" s="33"/>
      <c r="C38" s="33"/>
      <c r="D38" s="33"/>
      <c r="G38" s="38"/>
      <c r="H38" s="38"/>
      <c r="J38" s="38"/>
      <c r="K38" s="38"/>
      <c r="L38" s="38"/>
      <c r="M38" s="38"/>
      <c r="N38" s="38"/>
      <c r="O38" s="38"/>
      <c r="R38" s="38"/>
      <c r="S38" s="38"/>
      <c r="T38" s="38"/>
      <c r="W38" s="38"/>
      <c r="X38" s="38"/>
      <c r="Y38" s="38"/>
    </row>
    <row r="39" spans="2:51" s="17" customFormat="1" ht="17.25" customHeight="1" x14ac:dyDescent="0.4">
      <c r="B39" s="33"/>
      <c r="C39" s="39" t="s">
        <v>10</v>
      </c>
      <c r="D39" s="33"/>
      <c r="G39" s="38"/>
      <c r="H39" s="38"/>
      <c r="J39" s="38"/>
      <c r="K39" s="38"/>
      <c r="L39" s="38"/>
      <c r="M39" s="38"/>
      <c r="N39" s="38"/>
      <c r="O39" s="38"/>
      <c r="R39" s="38"/>
      <c r="S39" s="38"/>
      <c r="T39" s="38"/>
      <c r="W39" s="38"/>
      <c r="X39" s="38"/>
      <c r="Y39" s="38"/>
    </row>
    <row r="40" spans="2:51" s="17" customFormat="1" ht="17.25" customHeight="1" x14ac:dyDescent="0.4">
      <c r="C40" s="33" t="s">
        <v>97</v>
      </c>
      <c r="F40" s="39"/>
      <c r="G40" s="38"/>
      <c r="H40" s="38"/>
      <c r="J40" s="38"/>
      <c r="K40" s="38"/>
      <c r="L40" s="38"/>
      <c r="M40" s="38"/>
      <c r="N40" s="38"/>
      <c r="O40" s="38"/>
      <c r="R40" s="38"/>
      <c r="S40" s="38"/>
      <c r="T40" s="38"/>
      <c r="W40" s="38"/>
      <c r="X40" s="38"/>
      <c r="Y40" s="38"/>
    </row>
    <row r="41" spans="2:51" s="17" customFormat="1" ht="17.25" customHeight="1" x14ac:dyDescent="0.4">
      <c r="C41" s="33" t="s">
        <v>176</v>
      </c>
      <c r="F41" s="33"/>
      <c r="G41" s="38"/>
      <c r="H41" s="38"/>
      <c r="J41" s="38"/>
      <c r="K41" s="38"/>
      <c r="L41" s="38"/>
      <c r="M41" s="38"/>
      <c r="N41" s="38"/>
      <c r="O41" s="38"/>
      <c r="R41" s="38"/>
      <c r="S41" s="38"/>
      <c r="T41" s="38"/>
      <c r="W41" s="38"/>
      <c r="X41" s="38"/>
      <c r="Y41" s="38"/>
    </row>
    <row r="42" spans="2:51" s="17" customFormat="1" ht="17.25" customHeight="1" x14ac:dyDescent="0.4">
      <c r="B42" s="33"/>
      <c r="C42" s="33"/>
      <c r="D42" s="33"/>
      <c r="E42" s="39"/>
      <c r="F42" s="38"/>
      <c r="G42" s="38"/>
      <c r="H42" s="38"/>
      <c r="J42" s="38"/>
      <c r="K42" s="38"/>
      <c r="L42" s="38"/>
      <c r="M42" s="38"/>
      <c r="N42" s="38"/>
      <c r="O42" s="38"/>
      <c r="R42" s="38"/>
      <c r="S42" s="38"/>
      <c r="T42" s="38"/>
      <c r="W42" s="38"/>
      <c r="X42" s="38"/>
      <c r="Y42" s="38"/>
    </row>
    <row r="43" spans="2:51" s="17" customFormat="1" ht="17.25" customHeight="1" x14ac:dyDescent="0.4">
      <c r="B43" s="33" t="s">
        <v>265</v>
      </c>
      <c r="C43" s="33"/>
      <c r="D43" s="33"/>
    </row>
    <row r="44" spans="2:51" s="17" customFormat="1" ht="17.25" customHeight="1" x14ac:dyDescent="0.4">
      <c r="B44" s="33" t="s">
        <v>169</v>
      </c>
      <c r="C44" s="33"/>
      <c r="D44" s="33"/>
    </row>
    <row r="45" spans="2:51" s="17" customFormat="1" ht="17.25" customHeight="1" x14ac:dyDescent="0.4">
      <c r="B45" s="40" t="s">
        <v>170</v>
      </c>
      <c r="E45" s="38"/>
      <c r="F45" s="38"/>
      <c r="G45" s="38"/>
      <c r="H45" s="38"/>
      <c r="I45" s="38"/>
      <c r="J45" s="38"/>
      <c r="K45" s="38"/>
      <c r="L45" s="38"/>
      <c r="M45" s="38"/>
      <c r="N45" s="38"/>
      <c r="O45" s="38"/>
      <c r="P45" s="38"/>
      <c r="Q45" s="38"/>
      <c r="R45" s="38"/>
      <c r="S45" s="38"/>
      <c r="T45" s="38"/>
      <c r="U45" s="38"/>
      <c r="Y45" s="38"/>
      <c r="Z45" s="38"/>
      <c r="AA45" s="38"/>
      <c r="AB45" s="38"/>
      <c r="AD45" s="38"/>
      <c r="AE45" s="38"/>
      <c r="AF45" s="38"/>
      <c r="AG45" s="38"/>
      <c r="AH45" s="38"/>
      <c r="AI45" s="41"/>
      <c r="AJ45" s="38"/>
      <c r="AK45" s="38"/>
      <c r="AL45" s="38"/>
      <c r="AM45" s="38"/>
      <c r="AN45" s="38"/>
      <c r="AO45" s="38"/>
      <c r="AP45" s="38"/>
      <c r="AQ45" s="38"/>
      <c r="AR45" s="38"/>
      <c r="AS45" s="38"/>
      <c r="AT45" s="38"/>
      <c r="AU45" s="38"/>
      <c r="AV45" s="38"/>
      <c r="AW45" s="38"/>
      <c r="AX45" s="38"/>
      <c r="AY45" s="41"/>
    </row>
    <row r="46" spans="2:51" s="17" customFormat="1" ht="17.25" customHeight="1" x14ac:dyDescent="0.4"/>
    <row r="47" spans="2:51" s="17" customFormat="1" ht="17.25" customHeight="1" x14ac:dyDescent="0.4">
      <c r="B47" s="33" t="s">
        <v>266</v>
      </c>
      <c r="C47" s="33"/>
    </row>
    <row r="48" spans="2:51" s="17" customFormat="1" ht="17.25" customHeight="1" x14ac:dyDescent="0.4">
      <c r="B48" s="33"/>
      <c r="C48" s="33"/>
    </row>
    <row r="49" spans="2:54" s="17" customFormat="1" ht="17.25" customHeight="1" x14ac:dyDescent="0.4">
      <c r="B49" s="33" t="s">
        <v>267</v>
      </c>
      <c r="C49" s="33"/>
    </row>
    <row r="50" spans="2:54" s="17" customFormat="1" ht="17.25" customHeight="1" x14ac:dyDescent="0.4">
      <c r="B50" s="33" t="s">
        <v>215</v>
      </c>
      <c r="C50" s="33"/>
    </row>
    <row r="51" spans="2:54" s="17" customFormat="1" ht="17.25" customHeight="1" x14ac:dyDescent="0.4">
      <c r="B51" s="33"/>
      <c r="C51" s="33"/>
    </row>
    <row r="52" spans="2:54" s="17" customFormat="1" ht="17.25" customHeight="1" x14ac:dyDescent="0.4">
      <c r="B52" s="33" t="s">
        <v>268</v>
      </c>
      <c r="C52" s="33"/>
    </row>
    <row r="53" spans="2:54" s="17" customFormat="1" ht="17.25" customHeight="1" x14ac:dyDescent="0.4">
      <c r="B53" s="33" t="s">
        <v>98</v>
      </c>
      <c r="C53" s="33"/>
    </row>
    <row r="54" spans="2:54" s="17" customFormat="1" ht="17.25" customHeight="1" x14ac:dyDescent="0.4">
      <c r="B54" s="33"/>
      <c r="C54" s="33"/>
    </row>
    <row r="55" spans="2:54" s="17" customFormat="1" ht="17.25" customHeight="1" x14ac:dyDescent="0.4">
      <c r="B55" s="33" t="s">
        <v>269</v>
      </c>
      <c r="C55" s="33"/>
      <c r="D55" s="33"/>
    </row>
    <row r="56" spans="2:54" s="17" customFormat="1" ht="17.25" customHeight="1" x14ac:dyDescent="0.4">
      <c r="B56" s="33"/>
      <c r="C56" s="33"/>
      <c r="D56" s="33"/>
    </row>
    <row r="57" spans="2:54" s="17" customFormat="1" ht="17.25" customHeight="1" x14ac:dyDescent="0.4">
      <c r="B57" s="17" t="s">
        <v>270</v>
      </c>
      <c r="D57" s="33"/>
    </row>
    <row r="58" spans="2:54" s="17" customFormat="1" ht="17.25" customHeight="1" x14ac:dyDescent="0.4">
      <c r="B58" s="17" t="s">
        <v>99</v>
      </c>
      <c r="D58" s="33"/>
    </row>
    <row r="59" spans="2:54" s="17" customFormat="1" ht="17.25" customHeight="1" x14ac:dyDescent="0.4">
      <c r="B59" s="17" t="s">
        <v>216</v>
      </c>
    </row>
    <row r="60" spans="2:54" s="17" customFormat="1" ht="17.25" customHeight="1" x14ac:dyDescent="0.4"/>
    <row r="61" spans="2:54" s="17" customFormat="1" ht="17.25" customHeight="1" x14ac:dyDescent="0.4">
      <c r="B61" s="17" t="s">
        <v>271</v>
      </c>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row>
    <row r="62" spans="2:54" s="17" customFormat="1" ht="17.25" customHeight="1" x14ac:dyDescent="0.4">
      <c r="B62" s="160" t="s">
        <v>217</v>
      </c>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row>
    <row r="63" spans="2:54" ht="18.75" customHeight="1" x14ac:dyDescent="0.4">
      <c r="B63" s="161" t="s">
        <v>218</v>
      </c>
    </row>
    <row r="64" spans="2:54" ht="18.75" customHeight="1" x14ac:dyDescent="0.4">
      <c r="B64" s="160" t="s">
        <v>219</v>
      </c>
    </row>
    <row r="65" spans="2:2" ht="18.75" customHeight="1" x14ac:dyDescent="0.4">
      <c r="B65" s="161" t="s">
        <v>220</v>
      </c>
    </row>
    <row r="66" spans="2:2" ht="18.75" customHeight="1" x14ac:dyDescent="0.4">
      <c r="B66" s="160" t="s">
        <v>276</v>
      </c>
    </row>
    <row r="67" spans="2:2" ht="18.75" customHeight="1" x14ac:dyDescent="0.4">
      <c r="B67" s="160" t="s">
        <v>277</v>
      </c>
    </row>
    <row r="68" spans="2:2" ht="18.75" customHeight="1" x14ac:dyDescent="0.4">
      <c r="B68" s="160" t="s">
        <v>278</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pageSetUpPr fitToPage="1"/>
  </sheetPr>
  <dimension ref="B1:L54"/>
  <sheetViews>
    <sheetView workbookViewId="0"/>
  </sheetViews>
  <sheetFormatPr defaultColWidth="9" defaultRowHeight="18.75" x14ac:dyDescent="0.4"/>
  <cols>
    <col min="1" max="1" width="1.875" style="16" customWidth="1"/>
    <col min="2" max="2" width="11.5" style="16" customWidth="1"/>
    <col min="3" max="12" width="40.625" style="16" customWidth="1"/>
    <col min="13" max="16384" width="9" style="16"/>
  </cols>
  <sheetData>
    <row r="1" spans="2:4" x14ac:dyDescent="0.4">
      <c r="B1" s="17" t="s">
        <v>83</v>
      </c>
      <c r="C1" s="17"/>
      <c r="D1" s="17"/>
    </row>
    <row r="2" spans="2:4" x14ac:dyDescent="0.4">
      <c r="B2" s="17"/>
      <c r="C2" s="17"/>
      <c r="D2" s="17"/>
    </row>
    <row r="3" spans="2:4" x14ac:dyDescent="0.4">
      <c r="B3" s="18" t="s">
        <v>84</v>
      </c>
      <c r="C3" s="18" t="s">
        <v>85</v>
      </c>
      <c r="D3" s="17"/>
    </row>
    <row r="4" spans="2:4" x14ac:dyDescent="0.4">
      <c r="B4" s="59">
        <v>1</v>
      </c>
      <c r="C4" s="60" t="s">
        <v>233</v>
      </c>
      <c r="D4" s="17"/>
    </row>
    <row r="5" spans="2:4" x14ac:dyDescent="0.4">
      <c r="B5" s="59">
        <v>2</v>
      </c>
      <c r="C5" s="60" t="s">
        <v>234</v>
      </c>
      <c r="D5" s="17"/>
    </row>
    <row r="6" spans="2:4" x14ac:dyDescent="0.4">
      <c r="B6" s="59">
        <v>3</v>
      </c>
      <c r="C6" s="60" t="s">
        <v>235</v>
      </c>
      <c r="D6" s="17"/>
    </row>
    <row r="7" spans="2:4" x14ac:dyDescent="0.4">
      <c r="B7" s="59">
        <v>4</v>
      </c>
      <c r="C7" s="60" t="s">
        <v>236</v>
      </c>
      <c r="D7" s="17"/>
    </row>
    <row r="8" spans="2:4" x14ac:dyDescent="0.4">
      <c r="B8" s="59">
        <v>5</v>
      </c>
      <c r="C8" s="60" t="s">
        <v>237</v>
      </c>
      <c r="D8" s="17"/>
    </row>
    <row r="9" spans="2:4" x14ac:dyDescent="0.4">
      <c r="B9" s="59">
        <v>6</v>
      </c>
      <c r="C9" s="60" t="s">
        <v>238</v>
      </c>
    </row>
    <row r="10" spans="2:4" x14ac:dyDescent="0.4">
      <c r="B10" s="59">
        <v>7</v>
      </c>
      <c r="C10" s="60" t="s">
        <v>239</v>
      </c>
      <c r="D10" s="17"/>
    </row>
    <row r="11" spans="2:4" x14ac:dyDescent="0.4">
      <c r="B11" s="59">
        <v>8</v>
      </c>
      <c r="C11" s="60" t="s">
        <v>240</v>
      </c>
      <c r="D11" s="17"/>
    </row>
    <row r="12" spans="2:4" x14ac:dyDescent="0.4">
      <c r="B12" s="59">
        <v>9</v>
      </c>
      <c r="C12" s="60" t="s">
        <v>106</v>
      </c>
      <c r="D12" s="17"/>
    </row>
    <row r="13" spans="2:4" x14ac:dyDescent="0.4">
      <c r="B13" s="59">
        <v>10</v>
      </c>
      <c r="C13" s="60" t="s">
        <v>106</v>
      </c>
      <c r="D13" s="17"/>
    </row>
    <row r="14" spans="2:4" x14ac:dyDescent="0.4">
      <c r="B14" s="59">
        <v>11</v>
      </c>
      <c r="C14" s="60" t="s">
        <v>106</v>
      </c>
      <c r="D14" s="17"/>
    </row>
    <row r="15" spans="2:4" x14ac:dyDescent="0.4">
      <c r="B15" s="59">
        <v>12</v>
      </c>
      <c r="C15" s="60" t="s">
        <v>211</v>
      </c>
      <c r="D15" s="17"/>
    </row>
    <row r="16" spans="2:4" x14ac:dyDescent="0.4">
      <c r="B16" s="59">
        <v>13</v>
      </c>
      <c r="C16" s="60" t="s">
        <v>211</v>
      </c>
      <c r="D16" s="17"/>
    </row>
    <row r="17" spans="2:12" x14ac:dyDescent="0.4">
      <c r="B17" s="59">
        <v>14</v>
      </c>
      <c r="C17" s="60" t="s">
        <v>211</v>
      </c>
      <c r="D17" s="17"/>
    </row>
    <row r="19" spans="2:12" x14ac:dyDescent="0.4">
      <c r="B19" s="17" t="s">
        <v>86</v>
      </c>
    </row>
    <row r="20" spans="2:12" ht="19.5" thickBot="1" x14ac:dyDescent="0.45"/>
    <row r="21" spans="2:12" ht="20.25" thickBot="1" x14ac:dyDescent="0.45">
      <c r="B21" s="19" t="s">
        <v>72</v>
      </c>
      <c r="C21" s="20" t="s">
        <v>70</v>
      </c>
      <c r="D21" s="21" t="s">
        <v>101</v>
      </c>
      <c r="E21" s="21" t="s">
        <v>102</v>
      </c>
      <c r="F21" s="21" t="s">
        <v>103</v>
      </c>
      <c r="G21" s="21" t="s">
        <v>104</v>
      </c>
      <c r="H21" s="43" t="s">
        <v>241</v>
      </c>
      <c r="I21" s="43" t="s">
        <v>106</v>
      </c>
      <c r="J21" s="43" t="s">
        <v>106</v>
      </c>
      <c r="K21" s="43" t="s">
        <v>211</v>
      </c>
      <c r="L21" s="44" t="s">
        <v>211</v>
      </c>
    </row>
    <row r="22" spans="2:12" ht="19.5" x14ac:dyDescent="0.4">
      <c r="B22" s="1470" t="s">
        <v>73</v>
      </c>
      <c r="C22" s="22" t="s">
        <v>90</v>
      </c>
      <c r="D22" s="23" t="s">
        <v>105</v>
      </c>
      <c r="E22" s="23" t="s">
        <v>107</v>
      </c>
      <c r="F22" s="23" t="s">
        <v>19</v>
      </c>
      <c r="G22" s="23" t="s">
        <v>109</v>
      </c>
      <c r="H22" s="45" t="s">
        <v>71</v>
      </c>
      <c r="I22" s="24" t="s">
        <v>106</v>
      </c>
      <c r="J22" s="24" t="s">
        <v>106</v>
      </c>
      <c r="K22" s="45"/>
      <c r="L22" s="46"/>
    </row>
    <row r="23" spans="2:12" ht="19.5" x14ac:dyDescent="0.4">
      <c r="B23" s="1471"/>
      <c r="C23" s="24" t="s">
        <v>90</v>
      </c>
      <c r="D23" s="24" t="s">
        <v>90</v>
      </c>
      <c r="E23" s="24" t="s">
        <v>108</v>
      </c>
      <c r="F23" s="24" t="s">
        <v>106</v>
      </c>
      <c r="G23" s="24" t="s">
        <v>110</v>
      </c>
      <c r="H23" s="24" t="s">
        <v>106</v>
      </c>
      <c r="I23" s="24" t="s">
        <v>106</v>
      </c>
      <c r="J23" s="24" t="s">
        <v>211</v>
      </c>
      <c r="K23" s="47"/>
      <c r="L23" s="48"/>
    </row>
    <row r="24" spans="2:12" ht="19.5" x14ac:dyDescent="0.4">
      <c r="B24" s="1471"/>
      <c r="C24" s="24" t="s">
        <v>106</v>
      </c>
      <c r="D24" s="24" t="s">
        <v>106</v>
      </c>
      <c r="E24" s="24" t="s">
        <v>106</v>
      </c>
      <c r="F24" s="24" t="s">
        <v>106</v>
      </c>
      <c r="G24" s="24" t="s">
        <v>111</v>
      </c>
      <c r="H24" s="24" t="s">
        <v>106</v>
      </c>
      <c r="I24" s="24" t="s">
        <v>106</v>
      </c>
      <c r="J24" s="24" t="s">
        <v>211</v>
      </c>
      <c r="K24" s="47"/>
      <c r="L24" s="48"/>
    </row>
    <row r="25" spans="2:12" ht="19.5" x14ac:dyDescent="0.4">
      <c r="B25" s="1471"/>
      <c r="C25" s="24" t="s">
        <v>106</v>
      </c>
      <c r="D25" s="24" t="s">
        <v>106</v>
      </c>
      <c r="E25" s="24" t="s">
        <v>106</v>
      </c>
      <c r="F25" s="24" t="s">
        <v>106</v>
      </c>
      <c r="G25" s="24" t="s">
        <v>112</v>
      </c>
      <c r="H25" s="24" t="s">
        <v>106</v>
      </c>
      <c r="I25" s="24" t="s">
        <v>106</v>
      </c>
      <c r="J25" s="24" t="s">
        <v>211</v>
      </c>
      <c r="K25" s="47"/>
      <c r="L25" s="48"/>
    </row>
    <row r="26" spans="2:12" ht="19.5" x14ac:dyDescent="0.4">
      <c r="B26" s="1471"/>
      <c r="C26" s="24" t="s">
        <v>106</v>
      </c>
      <c r="D26" s="24" t="s">
        <v>106</v>
      </c>
      <c r="E26" s="24" t="s">
        <v>106</v>
      </c>
      <c r="F26" s="24" t="s">
        <v>106</v>
      </c>
      <c r="G26" s="24" t="s">
        <v>108</v>
      </c>
      <c r="H26" s="24" t="s">
        <v>106</v>
      </c>
      <c r="I26" s="24" t="s">
        <v>106</v>
      </c>
      <c r="J26" s="24" t="s">
        <v>211</v>
      </c>
      <c r="K26" s="47"/>
      <c r="L26" s="48"/>
    </row>
    <row r="27" spans="2:12" ht="19.5" x14ac:dyDescent="0.4">
      <c r="B27" s="1471"/>
      <c r="C27" s="24" t="s">
        <v>106</v>
      </c>
      <c r="D27" s="24" t="s">
        <v>106</v>
      </c>
      <c r="E27" s="24" t="s">
        <v>106</v>
      </c>
      <c r="F27" s="24" t="s">
        <v>106</v>
      </c>
      <c r="G27" s="24" t="s">
        <v>113</v>
      </c>
      <c r="H27" s="24" t="s">
        <v>106</v>
      </c>
      <c r="I27" s="24" t="s">
        <v>106</v>
      </c>
      <c r="J27" s="24" t="s">
        <v>211</v>
      </c>
      <c r="K27" s="47"/>
      <c r="L27" s="48"/>
    </row>
    <row r="28" spans="2:12" ht="19.5" x14ac:dyDescent="0.4">
      <c r="B28" s="1471"/>
      <c r="C28" s="24" t="s">
        <v>106</v>
      </c>
      <c r="D28" s="24" t="s">
        <v>106</v>
      </c>
      <c r="E28" s="24" t="s">
        <v>106</v>
      </c>
      <c r="F28" s="24" t="s">
        <v>106</v>
      </c>
      <c r="G28" s="24" t="s">
        <v>114</v>
      </c>
      <c r="H28" s="24" t="s">
        <v>106</v>
      </c>
      <c r="I28" s="24" t="s">
        <v>106</v>
      </c>
      <c r="J28" s="24" t="s">
        <v>211</v>
      </c>
      <c r="K28" s="47"/>
      <c r="L28" s="48"/>
    </row>
    <row r="29" spans="2:12" ht="19.5" x14ac:dyDescent="0.4">
      <c r="B29" s="1471"/>
      <c r="C29" s="24" t="s">
        <v>106</v>
      </c>
      <c r="D29" s="24" t="s">
        <v>106</v>
      </c>
      <c r="E29" s="24" t="s">
        <v>106</v>
      </c>
      <c r="F29" s="24" t="s">
        <v>106</v>
      </c>
      <c r="G29" s="24" t="s">
        <v>115</v>
      </c>
      <c r="H29" s="24" t="s">
        <v>106</v>
      </c>
      <c r="I29" s="24" t="s">
        <v>106</v>
      </c>
      <c r="J29" s="24" t="s">
        <v>211</v>
      </c>
      <c r="K29" s="47"/>
      <c r="L29" s="48"/>
    </row>
    <row r="30" spans="2:12" ht="19.5" x14ac:dyDescent="0.4">
      <c r="B30" s="1471"/>
      <c r="C30" s="24" t="s">
        <v>106</v>
      </c>
      <c r="D30" s="24" t="s">
        <v>106</v>
      </c>
      <c r="E30" s="24" t="s">
        <v>106</v>
      </c>
      <c r="F30" s="24" t="s">
        <v>106</v>
      </c>
      <c r="G30" s="24" t="s">
        <v>116</v>
      </c>
      <c r="H30" s="24" t="s">
        <v>106</v>
      </c>
      <c r="I30" s="24" t="s">
        <v>106</v>
      </c>
      <c r="J30" s="24" t="s">
        <v>211</v>
      </c>
      <c r="K30" s="47"/>
      <c r="L30" s="48"/>
    </row>
    <row r="31" spans="2:12" ht="20.25" thickBot="1" x14ac:dyDescent="0.45">
      <c r="B31" s="1472"/>
      <c r="C31" s="156" t="s">
        <v>106</v>
      </c>
      <c r="D31" s="157" t="s">
        <v>211</v>
      </c>
      <c r="E31" s="157" t="s">
        <v>211</v>
      </c>
      <c r="F31" s="157" t="s">
        <v>211</v>
      </c>
      <c r="G31" s="157" t="s">
        <v>211</v>
      </c>
      <c r="H31" s="157" t="s">
        <v>211</v>
      </c>
      <c r="I31" s="157" t="s">
        <v>211</v>
      </c>
      <c r="J31" s="157" t="s">
        <v>211</v>
      </c>
      <c r="K31" s="49"/>
      <c r="L31" s="50"/>
    </row>
    <row r="36" spans="3:3" x14ac:dyDescent="0.4">
      <c r="C36" s="16" t="s">
        <v>182</v>
      </c>
    </row>
    <row r="37" spans="3:3" x14ac:dyDescent="0.4">
      <c r="C37" s="16" t="s">
        <v>74</v>
      </c>
    </row>
    <row r="38" spans="3:3" x14ac:dyDescent="0.4">
      <c r="C38" s="16" t="s">
        <v>183</v>
      </c>
    </row>
    <row r="39" spans="3:3" x14ac:dyDescent="0.4">
      <c r="C39" s="16" t="s">
        <v>75</v>
      </c>
    </row>
    <row r="40" spans="3:3" x14ac:dyDescent="0.4">
      <c r="C40" s="16" t="s">
        <v>242</v>
      </c>
    </row>
    <row r="41" spans="3:3" x14ac:dyDescent="0.4">
      <c r="C41" s="16" t="s">
        <v>243</v>
      </c>
    </row>
    <row r="42" spans="3:3" x14ac:dyDescent="0.4">
      <c r="C42" s="16" t="s">
        <v>244</v>
      </c>
    </row>
    <row r="43" spans="3:3" x14ac:dyDescent="0.4">
      <c r="C43" s="16" t="s">
        <v>245</v>
      </c>
    </row>
    <row r="44" spans="3:3" x14ac:dyDescent="0.4">
      <c r="C44" s="16" t="s">
        <v>246</v>
      </c>
    </row>
    <row r="46" spans="3:3" x14ac:dyDescent="0.4">
      <c r="C46" s="16" t="s">
        <v>76</v>
      </c>
    </row>
    <row r="47" spans="3:3" x14ac:dyDescent="0.4">
      <c r="C47" s="16" t="s">
        <v>77</v>
      </c>
    </row>
    <row r="49" spans="3:3" x14ac:dyDescent="0.4">
      <c r="C49" s="16" t="s">
        <v>184</v>
      </c>
    </row>
    <row r="50" spans="3:3" x14ac:dyDescent="0.4">
      <c r="C50" s="16" t="s">
        <v>78</v>
      </c>
    </row>
    <row r="51" spans="3:3" x14ac:dyDescent="0.4">
      <c r="C51" s="16" t="s">
        <v>79</v>
      </c>
    </row>
    <row r="52" spans="3:3" x14ac:dyDescent="0.4">
      <c r="C52" s="16" t="s">
        <v>80</v>
      </c>
    </row>
    <row r="53" spans="3:3" x14ac:dyDescent="0.4">
      <c r="C53" s="16" t="s">
        <v>81</v>
      </c>
    </row>
    <row r="54" spans="3:3" x14ac:dyDescent="0.4">
      <c r="C54" s="16"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37</vt:i4>
      </vt:variant>
    </vt:vector>
  </HeadingPairs>
  <TitlesOfParts>
    <vt:vector size="63" baseType="lpstr">
      <vt:lpstr>チェック表（地密特定）</vt:lpstr>
      <vt:lpstr>別紙3－2</vt:lpstr>
      <vt:lpstr>別紙１-１ｰ２～１-３ｰ１</vt:lpstr>
      <vt:lpstr>備考（1-1-2）～(1-3-2）</vt:lpstr>
      <vt:lpstr>別紙5－2</vt:lpstr>
      <vt:lpstr>別紙６</vt:lpstr>
      <vt:lpstr>別紙７</vt:lpstr>
      <vt:lpstr>別紙７－２</vt:lpstr>
      <vt:lpstr>別紙12－2</vt:lpstr>
      <vt:lpstr>別紙14－6</vt:lpstr>
      <vt:lpstr>別紙28</vt:lpstr>
      <vt:lpstr>別紙32</vt:lpstr>
      <vt:lpstr>別紙32－2</vt:lpstr>
      <vt:lpstr>別紙33</vt:lpstr>
      <vt:lpstr>別紙34－2</vt:lpstr>
      <vt:lpstr>別紙35</vt:lpstr>
      <vt:lpstr>参考様式４</vt:lpstr>
      <vt:lpstr>参考様式32</vt:lpstr>
      <vt:lpstr>参考様式５（若年性）</vt:lpstr>
      <vt:lpstr>参考様式14</vt: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参考様式14!Print_Area</vt:lpstr>
      <vt:lpstr>参考様式４!Print_Area</vt:lpstr>
      <vt:lpstr>'参考様式５（若年性）'!Print_Area</vt:lpstr>
      <vt:lpstr>特定施設入居者生活介護!Print_Area</vt:lpstr>
      <vt:lpstr>'備考（1-1-2）～(1-3-2）'!Print_Area</vt:lpstr>
      <vt:lpstr>'別紙12－2'!Print_Area</vt:lpstr>
      <vt:lpstr>'別紙14－6'!Print_Area</vt:lpstr>
      <vt:lpstr>別紙28!Print_Area</vt:lpstr>
      <vt:lpstr>別紙32!Print_Area</vt:lpstr>
      <vt:lpstr>'別紙3－2'!Print_Area</vt:lpstr>
      <vt:lpstr>'別紙32－2'!Print_Area</vt:lpstr>
      <vt:lpstr>別紙33!Print_Area</vt:lpstr>
      <vt:lpstr>'別紙34－2'!Print_Area</vt:lpstr>
      <vt:lpstr>別紙35!Print_Area</vt:lpstr>
      <vt:lpstr>'別紙5－2'!Print_Area</vt:lpstr>
      <vt:lpstr>別紙６!Print_Area</vt:lpstr>
      <vt:lpstr>別紙７!Print_Area</vt:lpstr>
      <vt:lpstr>'別紙７－２'!Print_Area</vt:lpstr>
      <vt:lpstr>【記載例】特定施設入居者生活介護!Print_Titles</vt:lpstr>
      <vt:lpstr>'チェック表（地密特定）'!Print_Titles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nakano-s</cp:lastModifiedBy>
  <cp:lastPrinted>2025-02-14T07:52:37Z</cp:lastPrinted>
  <dcterms:created xsi:type="dcterms:W3CDTF">2020-01-28T01:12:50Z</dcterms:created>
  <dcterms:modified xsi:type="dcterms:W3CDTF">2025-10-14T04:09:49Z</dcterms:modified>
</cp:coreProperties>
</file>