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1.xml" ContentType="application/vnd.openxmlformats-officedocument.spreadsheetml.comment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841" visibility="visible"/>
  </bookViews>
  <sheets>
    <sheet name="Data" sheetId="1" r:id="rId4"/>
  </sheets>
  <definedNames>
    <definedName name="_xlnm.Print_Area" localSheetId="0">'Data'!$B$2:$AY$74</definedName>
  </definedNames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HGSｺﾞｼｯｸM"/>
            <b val="true"/>
            <i val="false"/>
            <strike val="false"/>
            <color rgb="FF000000"/>
            <sz val="10"/>
            <u val="none"/>
          </rPr>
          <t xml:space="preserve">Ｋ（確定値）：””
Ｓ（損失率）：９
Ｚ（全量値）：１</t>
        </r>
      </text>
    </comment>
  </commentList>
</comments>
</file>

<file path=xl/sharedStrings.xml><?xml version="1.0" encoding="utf-8"?>
<sst xmlns="http://schemas.openxmlformats.org/spreadsheetml/2006/main" uniqueCount="64">
  <si>
    <t>行橋市火葬場 様</t>
  </si>
  <si>
    <t>契約電力</t>
  </si>
  <si>
    <t>101 kW</t>
  </si>
  <si>
    <t>日　　付</t>
  </si>
  <si>
    <r>
      <t xml:space="preserve">00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</si>
  <si>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</si>
  <si>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</si>
  <si>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</si>
  <si>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</si>
  <si>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</si>
  <si>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</si>
  <si>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</si>
  <si>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</si>
  <si>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05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</si>
  <si>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05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</si>
  <si>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06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</si>
  <si>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06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</si>
  <si>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07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</si>
  <si>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07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</si>
  <si>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08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</si>
  <si>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08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</si>
  <si>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09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</si>
  <si>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09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</si>
  <si>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</si>
  <si>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</si>
  <si>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</si>
  <si>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</si>
  <si>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</si>
  <si>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</si>
  <si>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</si>
  <si>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</si>
  <si>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</si>
  <si>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</si>
  <si>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15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</si>
  <si>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15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</si>
  <si>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16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</si>
  <si>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16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</si>
  <si>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17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</si>
  <si>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17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</si>
  <si>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18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</si>
  <si>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18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</si>
  <si>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19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</si>
  <si>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19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</si>
  <si>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</si>
  <si>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20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</si>
  <si>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</si>
  <si>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21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</si>
  <si>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</si>
  <si>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22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</si>
  <si>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</si>
  <si>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23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</si>
  <si>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</si>
  <si>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t>合　計</t>
  </si>
  <si>
    <t>使用量最大日</t>
  </si>
  <si>
    <t>平均使用量</t>
  </si>
  <si>
    <t>夏季昼間</t>
  </si>
  <si>
    <t>kWh</t>
  </si>
  <si>
    <t>夏季ピーク</t>
  </si>
  <si>
    <t>その他季昼間</t>
  </si>
  <si>
    <t>5,491</t>
  </si>
  <si>
    <t>夜間</t>
  </si>
  <si>
    <t>2,458</t>
  </si>
  <si>
    <t>合計</t>
  </si>
  <si>
    <t>7,949</t>
  </si>
</sst>
</file>

<file path=xl/styles.xml><?xml version="1.0" encoding="utf-8"?>
<styleSheet xmlns="http://schemas.openxmlformats.org/spreadsheetml/2006/main" xml:space="preserve">
  <numFmts count="4">
    <numFmt numFmtId="164" formatCode="0&quot;　　様&quot;"/>
    <numFmt numFmtId="165" formatCode="yyyy&quot;年&quot;m&quot;月&quot;d&quot;日&quot;\(aaa\)"/>
    <numFmt numFmtId="166" formatCode="#,##0_);[Red]\(#,##0\)"/>
    <numFmt numFmtId="167" formatCode="yyyy&quot;年&quot;mm&quot;月&quot;dd&quot;日&quot;\(aaa\)"/>
  </numFmts>
  <fonts count="7">
    <font>
      <b val="0"/>
      <i val="0"/>
      <strike val="0"/>
      <u val="none"/>
      <sz val="10"/>
      <color rgb="FF000000"/>
      <name val="メイリオ"/>
    </font>
    <font>
      <b val="0"/>
      <i val="0"/>
      <strike val="0"/>
      <u val="none"/>
      <sz val="20"/>
      <color rgb="FFFFFF00"/>
      <name val="HGS創英角ｺﾞｼｯｸUB"/>
    </font>
    <font>
      <b val="0"/>
      <i val="0"/>
      <strike val="0"/>
      <u val="none"/>
      <sz val="24"/>
      <color rgb="FFFFFF00"/>
      <name val="Arial"/>
    </font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HGS創英角ｺﾞｼｯｸUB"/>
    </font>
    <font>
      <b val="0"/>
      <i val="0"/>
      <strike val="0"/>
      <u val="none"/>
      <sz val="10"/>
      <color rgb="FF000000"/>
      <name val="HGSｺﾞｼｯｸM"/>
    </font>
    <font>
      <b val="0"/>
      <i val="0"/>
      <strike val="0"/>
      <u val="none"/>
      <sz val="10"/>
      <color rgb="FF000000"/>
      <name val="ＭＳ Ｐゴシック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00"/>
        <bgColor rgb="FFFFFFFF"/>
      </patternFill>
    </fill>
    <fill>
      <patternFill patternType="solid">
        <fgColor rgb="FFFFDAB9"/>
        <bgColor rgb="FFFFDAB9"/>
      </patternFill>
    </fill>
    <fill>
      <patternFill patternType="solid">
        <fgColor rgb="FFAFEEEE"/>
        <bgColor rgb="FFAFEEEE"/>
      </patternFill>
    </fill>
  </fills>
  <borders count="5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double">
        <color rgb="FF000000"/>
      </top>
    </border>
  </borders>
  <cellStyleXfs count="1">
    <xf numFmtId="0" fontId="0" fillId="0" borderId="0"/>
  </cellStyleXfs>
  <cellXfs count="2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0" fillId="2" borderId="0" applyFont="1" applyNumberFormat="0" applyFill="0" applyBorder="0" applyAlignment="0">
      <alignment horizontal="general" vertical="center" textRotation="0" wrapText="false" shrinkToFit="false"/>
    </xf>
    <xf xfId="0" fontId="2" numFmtId="0" fillId="3" borderId="0" applyFont="1" applyNumberFormat="0" applyFill="1" applyBorder="0" applyAlignment="0">
      <alignment horizontal="general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center" textRotation="0" wrapText="false" shrinkToFit="false"/>
    </xf>
    <xf xfId="0" fontId="4" numFmtId="164" fillId="2" borderId="1" applyFont="1" applyNumberFormat="1" applyFill="0" applyBorder="1" applyAlignment="0">
      <alignment horizontal="general" vertical="center" textRotation="0" wrapText="false" shrinkToFit="false"/>
    </xf>
    <xf xfId="0" fontId="3" quotePrefix="1" numFmtId="20" fillId="2" borderId="2" applyFont="1" applyNumberFormat="1" applyFill="0" applyBorder="1" applyAlignment="1">
      <alignment horizontal="center" vertical="center" textRotation="0" wrapText="false" shrinkToFit="false"/>
    </xf>
    <xf xfId="0" fontId="3" numFmtId="38" fillId="2" borderId="0" applyFont="1" applyNumberFormat="1" applyFill="0" applyBorder="0" applyAlignment="0">
      <alignment horizontal="general" vertical="center" textRotation="0" wrapText="false" shrinkToFit="false"/>
    </xf>
    <xf xfId="0" fontId="3" numFmtId="165" fillId="2" borderId="3" applyFont="1" applyNumberFormat="1" applyFill="0" applyBorder="1" applyAlignment="1">
      <alignment horizontal="left" vertical="center" textRotation="0" wrapText="false" shrinkToFit="false"/>
    </xf>
    <xf xfId="0" fontId="3" numFmtId="38" fillId="2" borderId="2" applyFont="1" applyNumberFormat="1" applyFill="0" applyBorder="1" applyAlignment="1">
      <alignment horizontal="general" vertical="center" textRotation="0" wrapText="false" shrinkToFit="true"/>
    </xf>
    <xf xfId="0" fontId="3" numFmtId="38" fillId="2" borderId="2" applyFont="1" applyNumberFormat="1" applyFill="0" applyBorder="1" applyAlignment="0">
      <alignment horizontal="general" vertical="center" textRotation="0" wrapText="false" shrinkToFit="false"/>
    </xf>
    <xf xfId="0" fontId="3" numFmtId="14" fillId="2" borderId="0" applyFont="1" applyNumberFormat="1" applyFill="0" applyBorder="0" applyAlignment="1">
      <alignment horizontal="left" vertical="center" textRotation="0" wrapText="false" shrinkToFit="false"/>
    </xf>
    <xf xfId="0" fontId="3" numFmtId="38" fillId="2" borderId="0" applyFont="1" applyNumberFormat="1" applyFill="0" applyBorder="0" applyAlignment="0">
      <alignment horizontal="general" vertical="center" textRotation="0" wrapText="false" shrinkToFit="false"/>
    </xf>
    <xf xfId="0" fontId="3" numFmtId="38" fillId="2" borderId="0" applyFont="1" applyNumberFormat="1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0">
      <alignment horizontal="general" vertical="center" textRotation="0" wrapText="false" shrinkToFit="false"/>
    </xf>
    <xf xfId="0" fontId="3" numFmtId="166" fillId="2" borderId="3" applyFont="1" applyNumberFormat="1" applyFill="0" applyBorder="1" applyAlignment="1">
      <alignment horizontal="general" vertical="center" textRotation="0" wrapText="false" shrinkToFit="true"/>
    </xf>
    <xf xfId="0" fontId="3" numFmtId="0" fillId="2" borderId="0" applyFont="1" applyNumberFormat="0" applyFill="0" applyBorder="0" applyAlignment="1">
      <alignment horizontal="general" vertical="center" textRotation="0" wrapText="false" shrinkToFit="true"/>
    </xf>
    <xf xfId="0" fontId="3" numFmtId="166" fillId="2" borderId="2" applyFont="1" applyNumberFormat="1" applyFill="0" applyBorder="1" applyAlignment="0">
      <alignment horizontal="general" vertical="center" textRotation="0" wrapText="false" shrinkToFit="false"/>
    </xf>
    <xf xfId="0" fontId="3" numFmtId="167" fillId="2" borderId="3" applyFont="1" applyNumberFormat="1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>
      <alignment horizontal="center" vertical="center" textRotation="0" wrapText="false" shrinkToFit="false"/>
    </xf>
    <xf xfId="0" fontId="5" numFmtId="0" fillId="2" borderId="2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0" fillId="2" borderId="0" applyFont="1" applyNumberFormat="0" applyFill="0" applyBorder="0" applyAlignment="1">
      <alignment horizontal="right" vertical="center" textRotation="0" wrapText="false" shrinkToFit="false"/>
    </xf>
    <xf xfId="0" fontId="6" numFmtId="0" fillId="2" borderId="4" applyFont="1" applyNumberFormat="0" applyFill="0" applyBorder="1" applyAlignment="1">
      <alignment horizontal="right" vertical="center" textRotation="0" wrapText="false" shrinkToFit="false"/>
    </xf>
    <xf xfId="0" fontId="3" numFmtId="0" fillId="2" borderId="4" applyFont="1" applyNumberFormat="0" applyFill="0" applyBorder="1" applyAlignment="0">
      <alignment horizontal="general" vertical="center" textRotation="0" wrapText="false" shrinkToFit="false"/>
    </xf>
    <xf xfId="0" fontId="3" numFmtId="0" fillId="2" borderId="0" applyFont="1" applyNumberFormat="0" applyFill="0" applyBorder="0" applyAlignment="1">
      <alignment horizontal="right" vertical="center" textRotation="0" wrapText="false" shrinkToFit="false"/>
    </xf>
    <xf xfId="0" fontId="3" numFmtId="0" fillId="2" borderId="4" applyFont="1" applyNumberFormat="0" applyFill="0" applyBorder="1" applyAlignment="1">
      <alignment horizontal="right" vertical="center" textRotation="0" wrapText="false" shrinkToFit="false"/>
    </xf>
    <xf xfId="0" fontId="4" numFmtId="164" fillId="2" borderId="1" applyFont="1" applyNumberFormat="1" applyFill="0" applyBorder="1" applyAlignment="1">
      <alignment horizontal="right" vertical="center" textRotation="0" wrapText="false" shrinkToFit="false"/>
    </xf>
    <xf xfId="0" fontId="3" numFmtId="38" fillId="4" borderId="2" applyFont="1" applyNumberFormat="1" applyFill="1" applyBorder="1" applyAlignment="1">
      <alignment horizontal="general" vertical="center" textRotation="0" wrapText="false" shrinkToFit="true"/>
    </xf>
    <xf xfId="0" fontId="3" numFmtId="38" fillId="5" borderId="2" applyFont="1" applyNumberFormat="1" applyFill="1" applyBorder="1" applyAlignment="1">
      <alignment horizontal="general" vertical="center" textRotation="0" wrapText="false" shrinkToFit="true"/>
    </xf>
  </cellXfs>
  <cellStyles count="1">
    <cellStyle name="Normal" xfId="0" builtinId="0"/>
  </cellStyles>
  <dxfs count="1">
    <dxf>
      <font>
        <sz val="10"/>
        <color rgb="FFFFFFFF"/>
        <name val="Calibri"/>
      </font>
      <numFmt numFmtId="164" formatCode="General"/>
      <fill>
        <patternFill patternType="none"/>
      </fill>
      <alignment/>
      <border/>
    </dxf>
  </dxfs>
  <tableStyles defaultTableStyle="TableStyleMedium9" defaultPivotStyle="PivotTableStyle1"/>
</styleSheet>
</file>

<file path=xl/_rels/workbook.xml.rels>&#65279;<?xml version="1.0" encoding="utf-8" standalone="yes"?>
<Relationships xmlns="http://schemas.openxmlformats.org/package/2006/relationships"><Relationship Id="rId1" Type="http://schemas.openxmlformats.org/officeDocument/2006/relationships/styles" Target="styles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worksheet" Target="worksheets/sheet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sng" strike="noStrike">
                <a:latin typeface="Calibri"/>
              </a:rPr>
              <a:t>電力量実績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0"/>
          <c:order val="0"/>
          <c:tx>
            <c:strRef>
              <c:f>Data!$B$4</c:f>
              <c:strCache>
                <c:ptCount val="1"/>
                <c:pt idx="0">
                  <c:v>45597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Data!$C$4:$AX$4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6</c:v>
                </c:pt>
                <c:pt idx="17">
                  <c:v>11</c:v>
                </c:pt>
                <c:pt idx="18">
                  <c:v>12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12</c:v>
                </c:pt>
                <c:pt idx="23">
                  <c:v>11</c:v>
                </c:pt>
                <c:pt idx="24">
                  <c:v>18</c:v>
                </c:pt>
                <c:pt idx="25">
                  <c:v>16</c:v>
                </c:pt>
                <c:pt idx="26">
                  <c:v>21</c:v>
                </c:pt>
                <c:pt idx="27">
                  <c:v>20</c:v>
                </c:pt>
                <c:pt idx="28">
                  <c:v>17</c:v>
                </c:pt>
                <c:pt idx="29">
                  <c:v>7</c:v>
                </c:pt>
                <c:pt idx="30">
                  <c:v>4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"/>
          <c:order val="1"/>
          <c:tx>
            <c:strRef>
              <c:f>Data!$B$5</c:f>
              <c:strCache>
                <c:ptCount val="1"/>
                <c:pt idx="0">
                  <c:v>45598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Data!$C$5:$AX$5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8</c:v>
                </c:pt>
                <c:pt idx="24">
                  <c:v>11</c:v>
                </c:pt>
                <c:pt idx="25">
                  <c:v>12</c:v>
                </c:pt>
                <c:pt idx="26">
                  <c:v>11</c:v>
                </c:pt>
                <c:pt idx="27">
                  <c:v>6</c:v>
                </c:pt>
                <c:pt idx="28">
                  <c:v>3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2"/>
          <c:order val="2"/>
          <c:tx>
            <c:strRef>
              <c:f>Data!$B$6</c:f>
              <c:strCache>
                <c:ptCount val="1"/>
                <c:pt idx="0">
                  <c:v>45599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Data!$C$6:$AX$6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7</c:v>
                </c:pt>
                <c:pt idx="21">
                  <c:v>9</c:v>
                </c:pt>
                <c:pt idx="22">
                  <c:v>12</c:v>
                </c:pt>
                <c:pt idx="23">
                  <c:v>12</c:v>
                </c:pt>
                <c:pt idx="24">
                  <c:v>15</c:v>
                </c:pt>
                <c:pt idx="25">
                  <c:v>20</c:v>
                </c:pt>
                <c:pt idx="26">
                  <c:v>22</c:v>
                </c:pt>
                <c:pt idx="27">
                  <c:v>25</c:v>
                </c:pt>
                <c:pt idx="28">
                  <c:v>27</c:v>
                </c:pt>
                <c:pt idx="29">
                  <c:v>26</c:v>
                </c:pt>
                <c:pt idx="30">
                  <c:v>24</c:v>
                </c:pt>
                <c:pt idx="31">
                  <c:v>19</c:v>
                </c:pt>
                <c:pt idx="32">
                  <c:v>6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3"/>
          <c:order val="3"/>
          <c:tx>
            <c:strRef>
              <c:f>Data!$B$7</c:f>
              <c:strCache>
                <c:ptCount val="1"/>
                <c:pt idx="0">
                  <c:v>45600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Data!$C$7:$AX$7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12</c:v>
                </c:pt>
                <c:pt idx="24">
                  <c:v>12</c:v>
                </c:pt>
                <c:pt idx="25">
                  <c:v>11</c:v>
                </c:pt>
                <c:pt idx="26">
                  <c:v>12</c:v>
                </c:pt>
                <c:pt idx="27">
                  <c:v>12</c:v>
                </c:pt>
                <c:pt idx="28">
                  <c:v>17</c:v>
                </c:pt>
                <c:pt idx="29">
                  <c:v>18</c:v>
                </c:pt>
                <c:pt idx="30">
                  <c:v>15</c:v>
                </c:pt>
                <c:pt idx="31">
                  <c:v>8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4"/>
          <c:order val="4"/>
          <c:tx>
            <c:strRef>
              <c:f>Data!$B$8</c:f>
              <c:strCache>
                <c:ptCount val="1"/>
                <c:pt idx="0">
                  <c:v>45601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Data!$C$8:$AX$8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12</c:v>
                </c:pt>
                <c:pt idx="18">
                  <c:v>10</c:v>
                </c:pt>
                <c:pt idx="19">
                  <c:v>12</c:v>
                </c:pt>
                <c:pt idx="20">
                  <c:v>14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4">
                  <c:v>16</c:v>
                </c:pt>
                <c:pt idx="25">
                  <c:v>20</c:v>
                </c:pt>
                <c:pt idx="26">
                  <c:v>18</c:v>
                </c:pt>
                <c:pt idx="27">
                  <c:v>19</c:v>
                </c:pt>
                <c:pt idx="28">
                  <c:v>21</c:v>
                </c:pt>
                <c:pt idx="29">
                  <c:v>20</c:v>
                </c:pt>
                <c:pt idx="30">
                  <c:v>17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5"/>
          <c:order val="5"/>
          <c:tx>
            <c:strRef>
              <c:f>Data!$B$9</c:f>
              <c:strCache>
                <c:ptCount val="1"/>
                <c:pt idx="0">
                  <c:v>45602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Data!$C$9:$AX$9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8</c:v>
                </c:pt>
                <c:pt idx="17">
                  <c:v>15</c:v>
                </c:pt>
                <c:pt idx="18">
                  <c:v>14</c:v>
                </c:pt>
                <c:pt idx="19">
                  <c:v>14</c:v>
                </c:pt>
                <c:pt idx="20">
                  <c:v>15</c:v>
                </c:pt>
                <c:pt idx="21">
                  <c:v>13</c:v>
                </c:pt>
                <c:pt idx="22">
                  <c:v>14</c:v>
                </c:pt>
                <c:pt idx="23">
                  <c:v>16</c:v>
                </c:pt>
                <c:pt idx="24">
                  <c:v>19</c:v>
                </c:pt>
                <c:pt idx="25">
                  <c:v>20</c:v>
                </c:pt>
                <c:pt idx="26">
                  <c:v>15</c:v>
                </c:pt>
                <c:pt idx="27">
                  <c:v>13</c:v>
                </c:pt>
                <c:pt idx="28">
                  <c:v>13</c:v>
                </c:pt>
                <c:pt idx="29">
                  <c:v>19</c:v>
                </c:pt>
                <c:pt idx="30">
                  <c:v>18</c:v>
                </c:pt>
                <c:pt idx="31">
                  <c:v>12</c:v>
                </c:pt>
                <c:pt idx="32">
                  <c:v>5</c:v>
                </c:pt>
                <c:pt idx="33">
                  <c:v>3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6"/>
          <c:order val="6"/>
          <c:tx>
            <c:strRef>
              <c:f>Data!$B$10</c:f>
              <c:strCache>
                <c:ptCount val="1"/>
                <c:pt idx="0">
                  <c:v>45603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Data!$C$10:$AX$10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4</c:v>
                </c:pt>
                <c:pt idx="17">
                  <c:v>10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10</c:v>
                </c:pt>
                <c:pt idx="27">
                  <c:v>13</c:v>
                </c:pt>
                <c:pt idx="28">
                  <c:v>13</c:v>
                </c:pt>
                <c:pt idx="29">
                  <c:v>14</c:v>
                </c:pt>
                <c:pt idx="30">
                  <c:v>12</c:v>
                </c:pt>
                <c:pt idx="31">
                  <c:v>4</c:v>
                </c:pt>
                <c:pt idx="32">
                  <c:v>2</c:v>
                </c:pt>
                <c:pt idx="33">
                  <c:v>3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7"/>
          <c:order val="7"/>
          <c:tx>
            <c:strRef>
              <c:f>Data!$B$11</c:f>
              <c:strCache>
                <c:ptCount val="1"/>
                <c:pt idx="0">
                  <c:v>45604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Data!$C$11:$AX$11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8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7</c:v>
                </c:pt>
                <c:pt idx="22">
                  <c:v>9</c:v>
                </c:pt>
                <c:pt idx="23">
                  <c:v>8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11</c:v>
                </c:pt>
                <c:pt idx="29">
                  <c:v>7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8"/>
          <c:order val="8"/>
          <c:tx>
            <c:strRef>
              <c:f>Data!$B$12</c:f>
              <c:strCache>
                <c:ptCount val="1"/>
                <c:pt idx="0">
                  <c:v>45605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Data!$C$12:$AX$12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5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11</c:v>
                </c:pt>
                <c:pt idx="25">
                  <c:v>15</c:v>
                </c:pt>
                <c:pt idx="26">
                  <c:v>12</c:v>
                </c:pt>
                <c:pt idx="27">
                  <c:v>9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9"/>
          <c:order val="9"/>
          <c:tx>
            <c:strRef>
              <c:f>Data!$B$13</c:f>
              <c:strCache>
                <c:ptCount val="1"/>
                <c:pt idx="0">
                  <c:v>45606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Data!$C$13:$AX$13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13</c:v>
                </c:pt>
                <c:pt idx="29">
                  <c:v>12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0"/>
          <c:order val="10"/>
          <c:tx>
            <c:strRef>
              <c:f>Data!$B$14</c:f>
              <c:strCache>
                <c:ptCount val="1"/>
                <c:pt idx="0">
                  <c:v>45607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Data!$C$14:$AX$14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10</c:v>
                </c:pt>
                <c:pt idx="21">
                  <c:v>19</c:v>
                </c:pt>
                <c:pt idx="22">
                  <c:v>20</c:v>
                </c:pt>
                <c:pt idx="23">
                  <c:v>12</c:v>
                </c:pt>
                <c:pt idx="24">
                  <c:v>11</c:v>
                </c:pt>
                <c:pt idx="25">
                  <c:v>15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16</c:v>
                </c:pt>
                <c:pt idx="30">
                  <c:v>10</c:v>
                </c:pt>
                <c:pt idx="31">
                  <c:v>4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1"/>
          <c:order val="11"/>
          <c:tx>
            <c:strRef>
              <c:f>Data!$B$15</c:f>
              <c:strCache>
                <c:ptCount val="1"/>
                <c:pt idx="0">
                  <c:v>45608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Data!$C$15:$AX$15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9</c:v>
                </c:pt>
                <c:pt idx="19">
                  <c:v>9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10</c:v>
                </c:pt>
                <c:pt idx="24">
                  <c:v>14</c:v>
                </c:pt>
                <c:pt idx="25">
                  <c:v>13</c:v>
                </c:pt>
                <c:pt idx="26">
                  <c:v>10</c:v>
                </c:pt>
                <c:pt idx="27">
                  <c:v>11</c:v>
                </c:pt>
                <c:pt idx="28">
                  <c:v>16</c:v>
                </c:pt>
                <c:pt idx="29">
                  <c:v>23</c:v>
                </c:pt>
                <c:pt idx="30">
                  <c:v>23</c:v>
                </c:pt>
                <c:pt idx="31">
                  <c:v>19</c:v>
                </c:pt>
                <c:pt idx="32">
                  <c:v>8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2"/>
          <c:order val="12"/>
          <c:tx>
            <c:strRef>
              <c:f>Data!$B$16</c:f>
              <c:strCache>
                <c:ptCount val="1"/>
                <c:pt idx="0">
                  <c:v>45609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Data!$C$16:$AX$16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11</c:v>
                </c:pt>
                <c:pt idx="18">
                  <c:v>10</c:v>
                </c:pt>
                <c:pt idx="19">
                  <c:v>9</c:v>
                </c:pt>
                <c:pt idx="20">
                  <c:v>12</c:v>
                </c:pt>
                <c:pt idx="21">
                  <c:v>10</c:v>
                </c:pt>
                <c:pt idx="22">
                  <c:v>15</c:v>
                </c:pt>
                <c:pt idx="23">
                  <c:v>18</c:v>
                </c:pt>
                <c:pt idx="24">
                  <c:v>18</c:v>
                </c:pt>
                <c:pt idx="25">
                  <c:v>23</c:v>
                </c:pt>
                <c:pt idx="26">
                  <c:v>22</c:v>
                </c:pt>
                <c:pt idx="27">
                  <c:v>22</c:v>
                </c:pt>
                <c:pt idx="28">
                  <c:v>20</c:v>
                </c:pt>
                <c:pt idx="29">
                  <c:v>17</c:v>
                </c:pt>
                <c:pt idx="30">
                  <c:v>12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13"/>
          <c:order val="13"/>
          <c:tx>
            <c:strRef>
              <c:f>Data!$B$17</c:f>
              <c:strCache>
                <c:ptCount val="1"/>
                <c:pt idx="0">
                  <c:v>45610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Data!$C$17:$AX$17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7</c:v>
                </c:pt>
                <c:pt idx="18">
                  <c:v>11</c:v>
                </c:pt>
                <c:pt idx="19">
                  <c:v>13</c:v>
                </c:pt>
                <c:pt idx="20">
                  <c:v>12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16</c:v>
                </c:pt>
                <c:pt idx="25">
                  <c:v>21</c:v>
                </c:pt>
                <c:pt idx="26">
                  <c:v>23</c:v>
                </c:pt>
                <c:pt idx="27">
                  <c:v>19</c:v>
                </c:pt>
                <c:pt idx="28">
                  <c:v>20</c:v>
                </c:pt>
                <c:pt idx="29">
                  <c:v>19</c:v>
                </c:pt>
                <c:pt idx="30">
                  <c:v>18</c:v>
                </c:pt>
                <c:pt idx="31">
                  <c:v>9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14"/>
          <c:order val="14"/>
          <c:tx>
            <c:strRef>
              <c:f>Data!$B$18</c:f>
              <c:strCache>
                <c:ptCount val="1"/>
                <c:pt idx="0">
                  <c:v>45611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Data!$C$18:$AX$18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9</c:v>
                </c:pt>
                <c:pt idx="23">
                  <c:v>10</c:v>
                </c:pt>
                <c:pt idx="24">
                  <c:v>15</c:v>
                </c:pt>
                <c:pt idx="25">
                  <c:v>15</c:v>
                </c:pt>
                <c:pt idx="26">
                  <c:v>14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18</c:v>
                </c:pt>
                <c:pt idx="31">
                  <c:v>17</c:v>
                </c:pt>
                <c:pt idx="32">
                  <c:v>12</c:v>
                </c:pt>
                <c:pt idx="33">
                  <c:v>7</c:v>
                </c:pt>
                <c:pt idx="34">
                  <c:v>1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5"/>
          <c:order val="15"/>
          <c:tx>
            <c:strRef>
              <c:f>Data!$B$19</c:f>
              <c:strCache>
                <c:ptCount val="1"/>
                <c:pt idx="0">
                  <c:v>45612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Data!$C$19:$AX$19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7</c:v>
                </c:pt>
                <c:pt idx="23">
                  <c:v>7</c:v>
                </c:pt>
                <c:pt idx="24">
                  <c:v>9</c:v>
                </c:pt>
                <c:pt idx="25">
                  <c:v>10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16</c:v>
                </c:pt>
                <c:pt idx="30">
                  <c:v>15</c:v>
                </c:pt>
                <c:pt idx="31">
                  <c:v>17</c:v>
                </c:pt>
                <c:pt idx="32">
                  <c:v>14</c:v>
                </c:pt>
                <c:pt idx="33">
                  <c:v>8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6"/>
          <c:order val="16"/>
          <c:tx>
            <c:strRef>
              <c:f>Data!$B$20</c:f>
              <c:strCache>
                <c:ptCount val="1"/>
                <c:pt idx="0">
                  <c:v>45613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Data!$C$20:$AX$20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1</c:v>
                </c:pt>
                <c:pt idx="16">
                  <c:v>6</c:v>
                </c:pt>
                <c:pt idx="17">
                  <c:v>14</c:v>
                </c:pt>
                <c:pt idx="18">
                  <c:v>13</c:v>
                </c:pt>
                <c:pt idx="19">
                  <c:v>12</c:v>
                </c:pt>
                <c:pt idx="20">
                  <c:v>9</c:v>
                </c:pt>
                <c:pt idx="21">
                  <c:v>10</c:v>
                </c:pt>
                <c:pt idx="22">
                  <c:v>13</c:v>
                </c:pt>
                <c:pt idx="23">
                  <c:v>15</c:v>
                </c:pt>
                <c:pt idx="24">
                  <c:v>18</c:v>
                </c:pt>
                <c:pt idx="25">
                  <c:v>18</c:v>
                </c:pt>
                <c:pt idx="26">
                  <c:v>15</c:v>
                </c:pt>
                <c:pt idx="27">
                  <c:v>12</c:v>
                </c:pt>
                <c:pt idx="28">
                  <c:v>10</c:v>
                </c:pt>
                <c:pt idx="29">
                  <c:v>12</c:v>
                </c:pt>
                <c:pt idx="30">
                  <c:v>14</c:v>
                </c:pt>
                <c:pt idx="31">
                  <c:v>13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7"/>
          <c:order val="17"/>
          <c:tx>
            <c:strRef>
              <c:f>Data!$B$21</c:f>
              <c:strCache>
                <c:ptCount val="1"/>
                <c:pt idx="0">
                  <c:v>45614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Data!$C$21:$AX$21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3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9</c:v>
                </c:pt>
                <c:pt idx="21">
                  <c:v>9</c:v>
                </c:pt>
                <c:pt idx="22">
                  <c:v>14</c:v>
                </c:pt>
                <c:pt idx="23">
                  <c:v>16</c:v>
                </c:pt>
                <c:pt idx="24">
                  <c:v>19</c:v>
                </c:pt>
                <c:pt idx="25">
                  <c:v>18</c:v>
                </c:pt>
                <c:pt idx="26">
                  <c:v>15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1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8"/>
          <c:order val="18"/>
          <c:tx>
            <c:strRef>
              <c:f>Data!$B$22</c:f>
              <c:strCache>
                <c:ptCount val="1"/>
                <c:pt idx="0">
                  <c:v>45615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Data!$C$22:$AX$22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8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9</c:v>
                </c:pt>
                <c:pt idx="22">
                  <c:v>12</c:v>
                </c:pt>
                <c:pt idx="23">
                  <c:v>17</c:v>
                </c:pt>
                <c:pt idx="24">
                  <c:v>20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21</c:v>
                </c:pt>
                <c:pt idx="29">
                  <c:v>23</c:v>
                </c:pt>
                <c:pt idx="30">
                  <c:v>24</c:v>
                </c:pt>
                <c:pt idx="31">
                  <c:v>23</c:v>
                </c:pt>
                <c:pt idx="32">
                  <c:v>19</c:v>
                </c:pt>
                <c:pt idx="33">
                  <c:v>9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1</c:v>
                </c:pt>
              </c:numCache>
            </c:numRef>
          </c:val>
        </c:ser>
        <c:ser>
          <c:idx val="19"/>
          <c:order val="19"/>
          <c:tx>
            <c:strRef>
              <c:f>Data!$B$23</c:f>
              <c:strCache>
                <c:ptCount val="1"/>
                <c:pt idx="0">
                  <c:v>45616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Data!$C$23:$AX$23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20</c:v>
                </c:pt>
                <c:pt idx="18">
                  <c:v>17</c:v>
                </c:pt>
                <c:pt idx="19">
                  <c:v>15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17</c:v>
                </c:pt>
                <c:pt idx="26">
                  <c:v>20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  <c:pt idx="30">
                  <c:v>15</c:v>
                </c:pt>
                <c:pt idx="31">
                  <c:v>17</c:v>
                </c:pt>
                <c:pt idx="32">
                  <c:v>10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0"/>
          <c:order val="20"/>
          <c:tx>
            <c:strRef>
              <c:f>Data!$B$24</c:f>
              <c:strCache>
                <c:ptCount val="1"/>
                <c:pt idx="0">
                  <c:v>45617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Data!$C$24:$AX$24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3</c:v>
                </c:pt>
                <c:pt idx="17">
                  <c:v>16</c:v>
                </c:pt>
                <c:pt idx="18">
                  <c:v>14</c:v>
                </c:pt>
                <c:pt idx="19">
                  <c:v>13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12</c:v>
                </c:pt>
                <c:pt idx="24">
                  <c:v>13</c:v>
                </c:pt>
                <c:pt idx="25">
                  <c:v>16</c:v>
                </c:pt>
                <c:pt idx="26">
                  <c:v>14</c:v>
                </c:pt>
                <c:pt idx="27">
                  <c:v>11</c:v>
                </c:pt>
                <c:pt idx="28">
                  <c:v>13</c:v>
                </c:pt>
                <c:pt idx="29">
                  <c:v>15</c:v>
                </c:pt>
                <c:pt idx="30">
                  <c:v>17</c:v>
                </c:pt>
                <c:pt idx="31">
                  <c:v>15</c:v>
                </c:pt>
                <c:pt idx="32">
                  <c:v>11</c:v>
                </c:pt>
                <c:pt idx="33">
                  <c:v>3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</c:numCache>
            </c:numRef>
          </c:val>
        </c:ser>
        <c:ser>
          <c:idx val="21"/>
          <c:order val="21"/>
          <c:tx>
            <c:strRef>
              <c:f>Data!$B$25</c:f>
              <c:strCache>
                <c:ptCount val="1"/>
                <c:pt idx="0">
                  <c:v>45618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Data!$C$25:$AX$25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15</c:v>
                </c:pt>
                <c:pt idx="19">
                  <c:v>13</c:v>
                </c:pt>
                <c:pt idx="20">
                  <c:v>14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  <c:pt idx="27">
                  <c:v>16</c:v>
                </c:pt>
                <c:pt idx="28">
                  <c:v>16</c:v>
                </c:pt>
                <c:pt idx="29">
                  <c:v>20</c:v>
                </c:pt>
                <c:pt idx="30">
                  <c:v>19</c:v>
                </c:pt>
                <c:pt idx="31">
                  <c:v>14</c:v>
                </c:pt>
                <c:pt idx="32">
                  <c:v>8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22"/>
          <c:order val="22"/>
          <c:tx>
            <c:strRef>
              <c:f>Data!$B$26</c:f>
              <c:strCache>
                <c:ptCount val="1"/>
                <c:pt idx="0">
                  <c:v>45619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Data!$C$26:$AX$26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10</c:v>
                </c:pt>
                <c:pt idx="18">
                  <c:v>11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17</c:v>
                </c:pt>
                <c:pt idx="23">
                  <c:v>17</c:v>
                </c:pt>
                <c:pt idx="24">
                  <c:v>14</c:v>
                </c:pt>
                <c:pt idx="25">
                  <c:v>13</c:v>
                </c:pt>
                <c:pt idx="26">
                  <c:v>11</c:v>
                </c:pt>
                <c:pt idx="27">
                  <c:v>12</c:v>
                </c:pt>
                <c:pt idx="28">
                  <c:v>15</c:v>
                </c:pt>
                <c:pt idx="29">
                  <c:v>16</c:v>
                </c:pt>
                <c:pt idx="30">
                  <c:v>16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3"/>
          <c:order val="23"/>
          <c:tx>
            <c:strRef>
              <c:f>Data!$B$27</c:f>
              <c:strCache>
                <c:ptCount val="1"/>
                <c:pt idx="0">
                  <c:v>45620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Data!$C$27:$AX$27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18</c:v>
                </c:pt>
                <c:pt idx="18">
                  <c:v>16</c:v>
                </c:pt>
                <c:pt idx="19">
                  <c:v>14</c:v>
                </c:pt>
                <c:pt idx="20">
                  <c:v>14</c:v>
                </c:pt>
                <c:pt idx="21">
                  <c:v>18</c:v>
                </c:pt>
                <c:pt idx="22">
                  <c:v>13</c:v>
                </c:pt>
                <c:pt idx="23">
                  <c:v>16</c:v>
                </c:pt>
                <c:pt idx="24">
                  <c:v>22</c:v>
                </c:pt>
                <c:pt idx="25">
                  <c:v>22</c:v>
                </c:pt>
                <c:pt idx="26">
                  <c:v>21</c:v>
                </c:pt>
                <c:pt idx="27">
                  <c:v>17</c:v>
                </c:pt>
                <c:pt idx="28">
                  <c:v>20</c:v>
                </c:pt>
                <c:pt idx="29">
                  <c:v>23</c:v>
                </c:pt>
                <c:pt idx="30">
                  <c:v>24</c:v>
                </c:pt>
                <c:pt idx="31">
                  <c:v>15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4"/>
          <c:order val="24"/>
          <c:tx>
            <c:strRef>
              <c:f>Data!$B$28</c:f>
              <c:strCache>
                <c:ptCount val="1"/>
                <c:pt idx="0">
                  <c:v>45621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Data!$C$28:$AX$28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18</c:v>
                </c:pt>
                <c:pt idx="18">
                  <c:v>14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15</c:v>
                </c:pt>
                <c:pt idx="23">
                  <c:v>15</c:v>
                </c:pt>
                <c:pt idx="24">
                  <c:v>20</c:v>
                </c:pt>
                <c:pt idx="25">
                  <c:v>22</c:v>
                </c:pt>
                <c:pt idx="26">
                  <c:v>21</c:v>
                </c:pt>
                <c:pt idx="27">
                  <c:v>17</c:v>
                </c:pt>
                <c:pt idx="28">
                  <c:v>19</c:v>
                </c:pt>
                <c:pt idx="29">
                  <c:v>19</c:v>
                </c:pt>
                <c:pt idx="30">
                  <c:v>10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5"/>
          <c:order val="25"/>
          <c:tx>
            <c:strRef>
              <c:f>Data!$B$29</c:f>
              <c:strCache>
                <c:ptCount val="1"/>
                <c:pt idx="0">
                  <c:v>45622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Data!$C$29:$AX$29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12</c:v>
                </c:pt>
                <c:pt idx="19">
                  <c:v>9</c:v>
                </c:pt>
                <c:pt idx="20">
                  <c:v>10</c:v>
                </c:pt>
                <c:pt idx="21">
                  <c:v>10</c:v>
                </c:pt>
                <c:pt idx="22">
                  <c:v>9</c:v>
                </c:pt>
                <c:pt idx="23">
                  <c:v>9</c:v>
                </c:pt>
                <c:pt idx="24">
                  <c:v>11</c:v>
                </c:pt>
                <c:pt idx="25">
                  <c:v>12</c:v>
                </c:pt>
                <c:pt idx="26">
                  <c:v>11</c:v>
                </c:pt>
                <c:pt idx="27">
                  <c:v>12</c:v>
                </c:pt>
                <c:pt idx="28">
                  <c:v>12</c:v>
                </c:pt>
                <c:pt idx="29">
                  <c:v>14</c:v>
                </c:pt>
                <c:pt idx="30">
                  <c:v>16</c:v>
                </c:pt>
                <c:pt idx="31">
                  <c:v>10</c:v>
                </c:pt>
                <c:pt idx="32">
                  <c:v>8</c:v>
                </c:pt>
                <c:pt idx="33">
                  <c:v>7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3</c:v>
                </c:pt>
                <c:pt idx="47">
                  <c:v>2</c:v>
                </c:pt>
              </c:numCache>
            </c:numRef>
          </c:val>
        </c:ser>
        <c:ser>
          <c:idx val="26"/>
          <c:order val="26"/>
          <c:tx>
            <c:strRef>
              <c:f>Data!$B$30</c:f>
              <c:strCache>
                <c:ptCount val="1"/>
                <c:pt idx="0">
                  <c:v>45623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Data!$C$30:$AX$30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19</c:v>
                </c:pt>
                <c:pt idx="18">
                  <c:v>16</c:v>
                </c:pt>
                <c:pt idx="19">
                  <c:v>16</c:v>
                </c:pt>
                <c:pt idx="20">
                  <c:v>15</c:v>
                </c:pt>
                <c:pt idx="21">
                  <c:v>16</c:v>
                </c:pt>
                <c:pt idx="22">
                  <c:v>15</c:v>
                </c:pt>
                <c:pt idx="23">
                  <c:v>15</c:v>
                </c:pt>
                <c:pt idx="24">
                  <c:v>22</c:v>
                </c:pt>
                <c:pt idx="25">
                  <c:v>23</c:v>
                </c:pt>
                <c:pt idx="26">
                  <c:v>22</c:v>
                </c:pt>
                <c:pt idx="27">
                  <c:v>11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27"/>
          <c:order val="27"/>
          <c:tx>
            <c:strRef>
              <c:f>Data!$B$31</c:f>
              <c:strCache>
                <c:ptCount val="1"/>
                <c:pt idx="0">
                  <c:v>45624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Data!$C$31:$AX$31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9</c:v>
                </c:pt>
                <c:pt idx="17">
                  <c:v>23</c:v>
                </c:pt>
                <c:pt idx="18">
                  <c:v>15</c:v>
                </c:pt>
                <c:pt idx="19">
                  <c:v>19</c:v>
                </c:pt>
                <c:pt idx="20">
                  <c:v>16</c:v>
                </c:pt>
                <c:pt idx="21">
                  <c:v>19</c:v>
                </c:pt>
                <c:pt idx="22">
                  <c:v>16</c:v>
                </c:pt>
                <c:pt idx="23">
                  <c:v>15</c:v>
                </c:pt>
                <c:pt idx="24">
                  <c:v>19</c:v>
                </c:pt>
                <c:pt idx="25">
                  <c:v>22</c:v>
                </c:pt>
                <c:pt idx="26">
                  <c:v>19</c:v>
                </c:pt>
                <c:pt idx="27">
                  <c:v>18</c:v>
                </c:pt>
                <c:pt idx="28">
                  <c:v>19</c:v>
                </c:pt>
                <c:pt idx="29">
                  <c:v>23</c:v>
                </c:pt>
                <c:pt idx="30">
                  <c:v>22</c:v>
                </c:pt>
                <c:pt idx="31">
                  <c:v>9</c:v>
                </c:pt>
                <c:pt idx="32">
                  <c:v>3</c:v>
                </c:pt>
                <c:pt idx="33">
                  <c:v>3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28"/>
          <c:order val="28"/>
          <c:tx>
            <c:strRef>
              <c:f>Data!$B$32</c:f>
              <c:strCache>
                <c:ptCount val="1"/>
                <c:pt idx="0">
                  <c:v>45625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Data!$C$32:$AX$32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16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12</c:v>
                </c:pt>
                <c:pt idx="22">
                  <c:v>12</c:v>
                </c:pt>
                <c:pt idx="23">
                  <c:v>14</c:v>
                </c:pt>
                <c:pt idx="24">
                  <c:v>12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9</c:v>
                </c:pt>
                <c:pt idx="30">
                  <c:v>9</c:v>
                </c:pt>
                <c:pt idx="31">
                  <c:v>10</c:v>
                </c:pt>
                <c:pt idx="32">
                  <c:v>9</c:v>
                </c:pt>
                <c:pt idx="33">
                  <c:v>7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29"/>
          <c:order val="29"/>
          <c:tx>
            <c:strRef>
              <c:f>Data!$B$33</c:f>
              <c:strCache>
                <c:ptCount val="1"/>
                <c:pt idx="0">
                  <c:v>45626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Data!$C$33:$AX$33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6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18</c:v>
                </c:pt>
                <c:pt idx="21">
                  <c:v>18</c:v>
                </c:pt>
                <c:pt idx="22">
                  <c:v>24</c:v>
                </c:pt>
                <c:pt idx="23">
                  <c:v>24</c:v>
                </c:pt>
                <c:pt idx="24">
                  <c:v>21</c:v>
                </c:pt>
                <c:pt idx="25">
                  <c:v>24</c:v>
                </c:pt>
                <c:pt idx="26">
                  <c:v>22</c:v>
                </c:pt>
                <c:pt idx="27">
                  <c:v>17</c:v>
                </c:pt>
                <c:pt idx="28">
                  <c:v>19</c:v>
                </c:pt>
                <c:pt idx="29">
                  <c:v>22</c:v>
                </c:pt>
                <c:pt idx="30">
                  <c:v>22</c:v>
                </c:pt>
                <c:pt idx="31">
                  <c:v>17</c:v>
                </c:pt>
                <c:pt idx="32">
                  <c:v>8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30"/>
          <c:order val="30"/>
          <c:tx>
            <c:strRef>
              <c:f>Data!$B$34</c:f>
              <c:strCache>
                <c:ptCount val="1"/>
                <c:pt idx="0">
                  <c:v/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Data!$C$34:$AX$34</c:f>
              <c:numCache>
                <c:formatCode>#,##0_);[Red]\(#,##0\)</c:formatCode>
                <c:ptCount val="48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sng" strike="noStrike">
                <a:latin typeface="Calibri"/>
              </a:rPr>
              <a:t>使用量最大日＋平均使用量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0"/>
          <c:order val="0"/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Data!$C$37:$AX$37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6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18</c:v>
                </c:pt>
                <c:pt idx="21">
                  <c:v>18</c:v>
                </c:pt>
                <c:pt idx="22">
                  <c:v>24</c:v>
                </c:pt>
                <c:pt idx="23">
                  <c:v>24</c:v>
                </c:pt>
                <c:pt idx="24">
                  <c:v>21</c:v>
                </c:pt>
                <c:pt idx="25">
                  <c:v>24</c:v>
                </c:pt>
                <c:pt idx="26">
                  <c:v>22</c:v>
                </c:pt>
                <c:pt idx="27">
                  <c:v>17</c:v>
                </c:pt>
                <c:pt idx="28">
                  <c:v>19</c:v>
                </c:pt>
                <c:pt idx="29">
                  <c:v>22</c:v>
                </c:pt>
                <c:pt idx="30">
                  <c:v>22</c:v>
                </c:pt>
                <c:pt idx="31">
                  <c:v>17</c:v>
                </c:pt>
                <c:pt idx="32">
                  <c:v>8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"/>
          <c:order val="2"/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Data!$C$39:$AX$39</c:f>
              <c:numCache>
                <c:formatCode>#,##0_);[Red]\(#,##0\)</c:formatCode>
                <c:ptCount val="48"/>
                <c:pt idx="0">
                  <c:v>1.6451612903226</c:v>
                </c:pt>
                <c:pt idx="1">
                  <c:v>1.7741935483871</c:v>
                </c:pt>
                <c:pt idx="2">
                  <c:v>1.9677419354839</c:v>
                </c:pt>
                <c:pt idx="3">
                  <c:v>1.741935483871</c:v>
                </c:pt>
                <c:pt idx="4">
                  <c:v>1.8387096774194</c:v>
                </c:pt>
                <c:pt idx="5">
                  <c:v>1.6774193548387</c:v>
                </c:pt>
                <c:pt idx="6">
                  <c:v>1.6129032258065</c:v>
                </c:pt>
                <c:pt idx="7">
                  <c:v>1.741935483871</c:v>
                </c:pt>
                <c:pt idx="8">
                  <c:v>1.741935483871</c:v>
                </c:pt>
                <c:pt idx="9">
                  <c:v>1.8064516129032</c:v>
                </c:pt>
                <c:pt idx="10">
                  <c:v>1.6129032258065</c:v>
                </c:pt>
                <c:pt idx="11">
                  <c:v>1.8387096774194</c:v>
                </c:pt>
                <c:pt idx="12">
                  <c:v>1.7741935483871</c:v>
                </c:pt>
                <c:pt idx="13">
                  <c:v>1.6774193548387</c:v>
                </c:pt>
                <c:pt idx="14">
                  <c:v>1.8064516129032</c:v>
                </c:pt>
                <c:pt idx="15">
                  <c:v>2.1612903225806</c:v>
                </c:pt>
                <c:pt idx="16">
                  <c:v>4.3225806451613</c:v>
                </c:pt>
                <c:pt idx="17">
                  <c:v>11.096774193548</c:v>
                </c:pt>
                <c:pt idx="18">
                  <c:v>10.612903225806</c:v>
                </c:pt>
                <c:pt idx="19">
                  <c:v>10.387096774194</c:v>
                </c:pt>
                <c:pt idx="20">
                  <c:v>10.58064516129</c:v>
                </c:pt>
                <c:pt idx="21">
                  <c:v>11.225806451613</c:v>
                </c:pt>
                <c:pt idx="22">
                  <c:v>12.129032258065</c:v>
                </c:pt>
                <c:pt idx="23">
                  <c:v>12.516129032258</c:v>
                </c:pt>
                <c:pt idx="24">
                  <c:v>14.451612903226</c:v>
                </c:pt>
                <c:pt idx="25">
                  <c:v>15.645161290323</c:v>
                </c:pt>
                <c:pt idx="26">
                  <c:v>15.322580645161</c:v>
                </c:pt>
                <c:pt idx="27">
                  <c:v>14.064516129032</c:v>
                </c:pt>
                <c:pt idx="28">
                  <c:v>13.967741935484</c:v>
                </c:pt>
                <c:pt idx="29">
                  <c:v>14.548387096774</c:v>
                </c:pt>
                <c:pt idx="30">
                  <c:v>13.225806451613</c:v>
                </c:pt>
                <c:pt idx="31">
                  <c:v>9.1612903225806</c:v>
                </c:pt>
                <c:pt idx="32">
                  <c:v>5.3548387096774</c:v>
                </c:pt>
                <c:pt idx="33">
                  <c:v>3.1935483870968</c:v>
                </c:pt>
                <c:pt idx="34">
                  <c:v>1.6451612903226</c:v>
                </c:pt>
                <c:pt idx="35">
                  <c:v>1.9354838709677</c:v>
                </c:pt>
                <c:pt idx="36">
                  <c:v>1.741935483871</c:v>
                </c:pt>
                <c:pt idx="37">
                  <c:v>1.9032258064516</c:v>
                </c:pt>
                <c:pt idx="38">
                  <c:v>1.8387096774194</c:v>
                </c:pt>
                <c:pt idx="39">
                  <c:v>1.9677419354839</c:v>
                </c:pt>
                <c:pt idx="40">
                  <c:v>1.8709677419355</c:v>
                </c:pt>
                <c:pt idx="41">
                  <c:v>2.0322580645161</c:v>
                </c:pt>
                <c:pt idx="42">
                  <c:v>1.9677419354839</c:v>
                </c:pt>
                <c:pt idx="43">
                  <c:v>1.8709677419355</c:v>
                </c:pt>
                <c:pt idx="44">
                  <c:v>2</c:v>
                </c:pt>
                <c:pt idx="45">
                  <c:v>1.7741935483871</c:v>
                </c:pt>
                <c:pt idx="46">
                  <c:v>1.8709677419355</c:v>
                </c:pt>
                <c:pt idx="47">
                  <c:v>1.7741935483871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39</xdr:row>
      <xdr:rowOff>104775</xdr:rowOff>
    </xdr:from>
    <xdr:to>
      <xdr:col>24</xdr:col>
      <xdr:colOff>333375</xdr:colOff>
      <xdr:row>73</xdr:row>
      <xdr:rowOff>104775</xdr:rowOff>
    </xdr:to>
    <xdr:graphicFrame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76200</xdr:colOff>
      <xdr:row>39</xdr:row>
      <xdr:rowOff>104775</xdr:rowOff>
    </xdr:from>
    <xdr:to>
      <xdr:col>50</xdr:col>
      <xdr:colOff>428625</xdr:colOff>
      <xdr:row>73</xdr:row>
      <xdr:rowOff>123825</xdr:rowOff>
    </xdr:to>
    <xdr:graphicFrame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_comments_vml1" Type="http://schemas.openxmlformats.org/officeDocument/2006/relationships/vmlDrawing" Target="../drawings/vmlDrawing1.vml" /><Relationship Id="rId_comments1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tabColor rgb="FF00B0F0"/>
    <outlinePr summaryBelow="1" summaryRight="1"/>
  </sheetPr>
  <dimension ref="A1:AZ80"/>
  <sheetViews>
    <sheetView tabSelected="1" workbookViewId="0" zoomScale="115" zoomScaleNormal="55" view="pageBreakPreview" showGridLines="false" showRowColHeaders="1">
      <selection activeCell="AE6" sqref="AE6"/>
    </sheetView>
  </sheetViews>
  <sheetFormatPr customHeight="true" defaultRowHeight="18" outlineLevelRow="0" outlineLevelCol="0"/>
  <cols>
    <col min="1" max="1" width="9" customWidth="true" style="3"/>
    <col min="2" max="2" width="18.25" customWidth="true" style="3"/>
    <col min="3" max="3" width="5.625" customWidth="true" style="3"/>
    <col min="4" max="4" width="5.625" customWidth="true" style="3"/>
    <col min="5" max="5" width="5.625" customWidth="true" style="3"/>
    <col min="6" max="6" width="5.625" customWidth="true" style="3"/>
    <col min="7" max="7" width="5.625" customWidth="true" style="3"/>
    <col min="8" max="8" width="5.625" customWidth="true" style="3"/>
    <col min="9" max="9" width="5.625" customWidth="true" style="3"/>
    <col min="10" max="10" width="5.625" customWidth="true" style="3"/>
    <col min="11" max="11" width="5.625" customWidth="true" style="3"/>
    <col min="12" max="12" width="5.625" customWidth="true" style="3"/>
    <col min="13" max="13" width="5.625" customWidth="true" style="3"/>
    <col min="14" max="14" width="5.625" customWidth="true" style="3"/>
    <col min="15" max="15" width="5.625" customWidth="true" style="3"/>
    <col min="16" max="16" width="5.625" customWidth="true" style="3"/>
    <col min="17" max="17" width="5.625" customWidth="true" style="3"/>
    <col min="18" max="18" width="5.625" customWidth="true" style="3"/>
    <col min="19" max="19" width="5.625" customWidth="true" style="3"/>
    <col min="20" max="20" width="5.625" customWidth="true" style="3"/>
    <col min="21" max="21" width="5.625" customWidth="true" style="3"/>
    <col min="22" max="22" width="5.625" customWidth="true" style="3"/>
    <col min="23" max="23" width="5.625" customWidth="true" style="3"/>
    <col min="24" max="24" width="5.625" customWidth="true" style="3"/>
    <col min="25" max="25" width="5.625" customWidth="true" style="3"/>
    <col min="26" max="26" width="5.625" customWidth="true" style="3"/>
    <col min="27" max="27" width="5.625" customWidth="true" style="3"/>
    <col min="28" max="28" width="5.625" customWidth="true" style="3"/>
    <col min="29" max="29" width="5.625" customWidth="true" style="3"/>
    <col min="30" max="30" width="5.625" customWidth="true" style="3"/>
    <col min="31" max="31" width="5.625" customWidth="true" style="3"/>
    <col min="32" max="32" width="5.625" customWidth="true" style="3"/>
    <col min="33" max="33" width="5.625" customWidth="true" style="3"/>
    <col min="34" max="34" width="5.625" customWidth="true" style="3"/>
    <col min="35" max="35" width="5.625" customWidth="true" style="3"/>
    <col min="36" max="36" width="5.625" customWidth="true" style="3"/>
    <col min="37" max="37" width="5.625" customWidth="true" style="3"/>
    <col min="38" max="38" width="5.625" customWidth="true" style="3"/>
    <col min="39" max="39" width="5.625" customWidth="true" style="3"/>
    <col min="40" max="40" width="5.625" customWidth="true" style="3"/>
    <col min="41" max="41" width="5.625" customWidth="true" style="3"/>
    <col min="42" max="42" width="5.625" customWidth="true" style="3"/>
    <col min="43" max="43" width="5.625" customWidth="true" style="3"/>
    <col min="44" max="44" width="5.625" customWidth="true" style="3"/>
    <col min="45" max="45" width="5.625" customWidth="true" style="3"/>
    <col min="46" max="46" width="5.625" customWidth="true" style="3"/>
    <col min="47" max="47" width="5.625" customWidth="true" style="3"/>
    <col min="48" max="48" width="5.625" customWidth="true" style="3"/>
    <col min="49" max="49" width="5.625" customWidth="true" style="3"/>
    <col min="50" max="50" width="5.625" customWidth="true" style="3"/>
    <col min="51" max="51" width="8.625" customWidth="true" style="3"/>
    <col min="52" max="52" width="9" customWidth="true" style="3"/>
  </cols>
  <sheetData>
    <row r="1" spans="1:52" customHeight="1" ht="24.95">
      <c r="A1" s="1"/>
      <c r="B1" s="2"/>
      <c r="C1" s="3">
        <v>1</v>
      </c>
      <c r="D1" s="3">
        <v>2</v>
      </c>
      <c r="E1" s="3">
        <v>3</v>
      </c>
      <c r="F1" s="3">
        <v>4</v>
      </c>
      <c r="G1" s="3">
        <v>5</v>
      </c>
      <c r="H1" s="3">
        <v>6</v>
      </c>
      <c r="I1" s="3">
        <v>7</v>
      </c>
      <c r="J1" s="3">
        <v>8</v>
      </c>
      <c r="K1" s="3">
        <v>9</v>
      </c>
      <c r="L1" s="3">
        <v>10</v>
      </c>
      <c r="M1" s="3">
        <v>11</v>
      </c>
      <c r="N1" s="3">
        <v>12</v>
      </c>
      <c r="O1" s="3">
        <v>13</v>
      </c>
      <c r="P1" s="3">
        <v>14</v>
      </c>
      <c r="Q1" s="3">
        <v>15</v>
      </c>
      <c r="R1" s="3">
        <v>16</v>
      </c>
      <c r="S1" s="3">
        <v>17</v>
      </c>
      <c r="T1" s="3">
        <v>18</v>
      </c>
      <c r="U1" s="3">
        <v>19</v>
      </c>
      <c r="V1" s="3">
        <v>20</v>
      </c>
      <c r="W1" s="3">
        <v>21</v>
      </c>
      <c r="X1" s="3">
        <v>22</v>
      </c>
      <c r="Y1" s="3">
        <v>23</v>
      </c>
      <c r="Z1" s="3">
        <v>24</v>
      </c>
      <c r="AA1" s="3">
        <v>25</v>
      </c>
      <c r="AB1" s="3">
        <v>26</v>
      </c>
      <c r="AC1" s="3">
        <v>27</v>
      </c>
      <c r="AD1" s="3">
        <v>28</v>
      </c>
      <c r="AE1" s="3">
        <v>29</v>
      </c>
      <c r="AF1" s="3">
        <v>30</v>
      </c>
      <c r="AG1" s="3">
        <v>31</v>
      </c>
      <c r="AH1" s="3">
        <v>32</v>
      </c>
      <c r="AI1" s="3">
        <v>33</v>
      </c>
      <c r="AJ1" s="3">
        <v>34</v>
      </c>
      <c r="AK1" s="3">
        <v>35</v>
      </c>
      <c r="AL1" s="3">
        <v>36</v>
      </c>
      <c r="AM1" s="3">
        <v>37</v>
      </c>
      <c r="AN1" s="3">
        <v>38</v>
      </c>
      <c r="AO1" s="3">
        <v>39</v>
      </c>
      <c r="AP1" s="3">
        <v>40</v>
      </c>
      <c r="AQ1" s="3">
        <v>41</v>
      </c>
      <c r="AR1" s="3">
        <v>42</v>
      </c>
      <c r="AS1" s="3">
        <v>43</v>
      </c>
      <c r="AT1" s="3">
        <v>44</v>
      </c>
      <c r="AU1" s="3">
        <v>45</v>
      </c>
      <c r="AV1" s="3">
        <v>46</v>
      </c>
      <c r="AW1" s="3">
        <v>47</v>
      </c>
      <c r="AX1" s="3">
        <v>48</v>
      </c>
    </row>
    <row r="2" spans="1:52" customHeight="1" ht="18.95">
      <c r="B2" s="20" t="s">
        <v>0</v>
      </c>
      <c r="C2" s="4"/>
      <c r="D2" s="26"/>
      <c r="E2" s="4"/>
      <c r="F2" s="4"/>
      <c r="G2" s="26" t="s">
        <v>1</v>
      </c>
      <c r="H2" s="3" t="s">
        <v>2</v>
      </c>
    </row>
    <row r="3" spans="1:52" customHeight="1" ht="18.95">
      <c r="B3" s="18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  <c r="S3" s="5" t="s">
        <v>20</v>
      </c>
      <c r="T3" s="5" t="s">
        <v>21</v>
      </c>
      <c r="U3" s="5" t="s">
        <v>22</v>
      </c>
      <c r="V3" s="5" t="s">
        <v>23</v>
      </c>
      <c r="W3" s="5" t="s">
        <v>24</v>
      </c>
      <c r="X3" s="5" t="s">
        <v>25</v>
      </c>
      <c r="Y3" s="5" t="s">
        <v>26</v>
      </c>
      <c r="Z3" s="5" t="s">
        <v>27</v>
      </c>
      <c r="AA3" s="5" t="s">
        <v>28</v>
      </c>
      <c r="AB3" s="5" t="s">
        <v>29</v>
      </c>
      <c r="AC3" s="5" t="s">
        <v>30</v>
      </c>
      <c r="AD3" s="5" t="s">
        <v>31</v>
      </c>
      <c r="AE3" s="5" t="s">
        <v>32</v>
      </c>
      <c r="AF3" s="5" t="s">
        <v>33</v>
      </c>
      <c r="AG3" s="5" t="s">
        <v>34</v>
      </c>
      <c r="AH3" s="5" t="s">
        <v>35</v>
      </c>
      <c r="AI3" s="5" t="s">
        <v>36</v>
      </c>
      <c r="AJ3" s="5" t="s">
        <v>37</v>
      </c>
      <c r="AK3" s="5" t="s">
        <v>38</v>
      </c>
      <c r="AL3" s="5" t="s">
        <v>39</v>
      </c>
      <c r="AM3" s="5" t="s">
        <v>40</v>
      </c>
      <c r="AN3" s="5" t="s">
        <v>41</v>
      </c>
      <c r="AO3" s="5" t="s">
        <v>42</v>
      </c>
      <c r="AP3" s="5" t="s">
        <v>43</v>
      </c>
      <c r="AQ3" s="5" t="s">
        <v>44</v>
      </c>
      <c r="AR3" s="5" t="s">
        <v>45</v>
      </c>
      <c r="AS3" s="5" t="s">
        <v>46</v>
      </c>
      <c r="AT3" s="5" t="s">
        <v>47</v>
      </c>
      <c r="AU3" s="5" t="s">
        <v>48</v>
      </c>
      <c r="AV3" s="5" t="s">
        <v>49</v>
      </c>
      <c r="AW3" s="5" t="s">
        <v>50</v>
      </c>
      <c r="AX3" s="5" t="s">
        <v>51</v>
      </c>
      <c r="AY3" s="19" t="s">
        <v>52</v>
      </c>
    </row>
    <row r="4" spans="1:52" customHeight="1" ht="18.95">
      <c r="A4" s="6">
        <f>AY4</f>
        <v>260</v>
      </c>
      <c r="B4" s="17">
        <v>45597</v>
      </c>
      <c r="C4" s="8">
        <v>2</v>
      </c>
      <c r="D4" s="8">
        <v>2</v>
      </c>
      <c r="E4" s="8">
        <v>3</v>
      </c>
      <c r="F4" s="8">
        <v>3</v>
      </c>
      <c r="G4" s="8">
        <v>1</v>
      </c>
      <c r="H4" s="8">
        <v>3</v>
      </c>
      <c r="I4" s="8">
        <v>2</v>
      </c>
      <c r="J4" s="8">
        <v>2</v>
      </c>
      <c r="K4" s="8">
        <v>2</v>
      </c>
      <c r="L4" s="8">
        <v>2</v>
      </c>
      <c r="M4" s="8">
        <v>2</v>
      </c>
      <c r="N4" s="8">
        <v>2</v>
      </c>
      <c r="O4" s="8">
        <v>2</v>
      </c>
      <c r="P4" s="8">
        <v>2</v>
      </c>
      <c r="Q4" s="8">
        <v>3</v>
      </c>
      <c r="R4" s="8">
        <v>5</v>
      </c>
      <c r="S4" s="8">
        <v>6</v>
      </c>
      <c r="T4" s="8">
        <v>11</v>
      </c>
      <c r="U4" s="8">
        <v>12</v>
      </c>
      <c r="V4" s="8">
        <v>11</v>
      </c>
      <c r="W4" s="8">
        <v>11</v>
      </c>
      <c r="X4" s="8">
        <v>12</v>
      </c>
      <c r="Y4" s="8">
        <v>12</v>
      </c>
      <c r="Z4" s="8">
        <v>11</v>
      </c>
      <c r="AA4" s="8">
        <v>18</v>
      </c>
      <c r="AB4" s="8">
        <v>16</v>
      </c>
      <c r="AC4" s="27">
        <v>21</v>
      </c>
      <c r="AD4" s="8">
        <v>20</v>
      </c>
      <c r="AE4" s="8">
        <v>17</v>
      </c>
      <c r="AF4" s="8">
        <v>7</v>
      </c>
      <c r="AG4" s="8">
        <v>4</v>
      </c>
      <c r="AH4" s="8">
        <v>2</v>
      </c>
      <c r="AI4" s="8">
        <v>3</v>
      </c>
      <c r="AJ4" s="8">
        <v>2</v>
      </c>
      <c r="AK4" s="8">
        <v>1</v>
      </c>
      <c r="AL4" s="8">
        <v>2</v>
      </c>
      <c r="AM4" s="8">
        <v>2</v>
      </c>
      <c r="AN4" s="8">
        <v>2</v>
      </c>
      <c r="AO4" s="8">
        <v>2</v>
      </c>
      <c r="AP4" s="8">
        <v>2</v>
      </c>
      <c r="AQ4" s="8">
        <v>2</v>
      </c>
      <c r="AR4" s="8">
        <v>1</v>
      </c>
      <c r="AS4" s="8">
        <v>2</v>
      </c>
      <c r="AT4" s="8">
        <v>2</v>
      </c>
      <c r="AU4" s="8">
        <v>2</v>
      </c>
      <c r="AV4" s="8">
        <v>2</v>
      </c>
      <c r="AW4" s="8">
        <v>2</v>
      </c>
      <c r="AX4" s="8">
        <v>2</v>
      </c>
      <c r="AY4" s="9">
        <f>SUM(C4:AX4)</f>
        <v>260</v>
      </c>
    </row>
    <row r="5" spans="1:52" customHeight="1" ht="18.95">
      <c r="A5" s="6">
        <f>AY5</f>
        <v>173</v>
      </c>
      <c r="B5" s="17">
        <v>45598</v>
      </c>
      <c r="C5" s="8">
        <v>2</v>
      </c>
      <c r="D5" s="8">
        <v>1</v>
      </c>
      <c r="E5" s="8">
        <v>2</v>
      </c>
      <c r="F5" s="8">
        <v>2</v>
      </c>
      <c r="G5" s="8">
        <v>2</v>
      </c>
      <c r="H5" s="8">
        <v>2</v>
      </c>
      <c r="I5" s="8">
        <v>2</v>
      </c>
      <c r="J5" s="8">
        <v>2</v>
      </c>
      <c r="K5" s="8">
        <v>2</v>
      </c>
      <c r="L5" s="8">
        <v>1</v>
      </c>
      <c r="M5" s="8">
        <v>2</v>
      </c>
      <c r="N5" s="8">
        <v>2</v>
      </c>
      <c r="O5" s="8">
        <v>2</v>
      </c>
      <c r="P5" s="8">
        <v>2</v>
      </c>
      <c r="Q5" s="8">
        <v>2</v>
      </c>
      <c r="R5" s="8">
        <v>2</v>
      </c>
      <c r="S5" s="8">
        <v>2</v>
      </c>
      <c r="T5" s="8">
        <v>7</v>
      </c>
      <c r="U5" s="8">
        <v>8</v>
      </c>
      <c r="V5" s="8">
        <v>9</v>
      </c>
      <c r="W5" s="8">
        <v>9</v>
      </c>
      <c r="X5" s="8">
        <v>9</v>
      </c>
      <c r="Y5" s="8">
        <v>9</v>
      </c>
      <c r="Z5" s="8">
        <v>8</v>
      </c>
      <c r="AA5" s="8">
        <v>11</v>
      </c>
      <c r="AB5" s="27">
        <v>12</v>
      </c>
      <c r="AC5" s="8">
        <v>11</v>
      </c>
      <c r="AD5" s="8">
        <v>6</v>
      </c>
      <c r="AE5" s="8">
        <v>3</v>
      </c>
      <c r="AF5" s="8">
        <v>1</v>
      </c>
      <c r="AG5" s="8">
        <v>3</v>
      </c>
      <c r="AH5" s="8">
        <v>3</v>
      </c>
      <c r="AI5" s="8">
        <v>3</v>
      </c>
      <c r="AJ5" s="8">
        <v>2</v>
      </c>
      <c r="AK5" s="8">
        <v>1</v>
      </c>
      <c r="AL5" s="8">
        <v>3</v>
      </c>
      <c r="AM5" s="8">
        <v>2</v>
      </c>
      <c r="AN5" s="8">
        <v>3</v>
      </c>
      <c r="AO5" s="8">
        <v>1</v>
      </c>
      <c r="AP5" s="8">
        <v>2</v>
      </c>
      <c r="AQ5" s="8">
        <v>2</v>
      </c>
      <c r="AR5" s="8">
        <v>2</v>
      </c>
      <c r="AS5" s="8">
        <v>2</v>
      </c>
      <c r="AT5" s="8">
        <v>2</v>
      </c>
      <c r="AU5" s="8">
        <v>2</v>
      </c>
      <c r="AV5" s="8">
        <v>2</v>
      </c>
      <c r="AW5" s="8">
        <v>1</v>
      </c>
      <c r="AX5" s="8">
        <v>2</v>
      </c>
      <c r="AY5" s="9">
        <f>SUM(C5:AX5)</f>
        <v>173</v>
      </c>
    </row>
    <row r="6" spans="1:52" customHeight="1" ht="18.95">
      <c r="A6" s="6">
        <f>AY6</f>
        <v>304</v>
      </c>
      <c r="B6" s="17">
        <v>45599</v>
      </c>
      <c r="C6" s="8">
        <v>2</v>
      </c>
      <c r="D6" s="8">
        <v>2</v>
      </c>
      <c r="E6" s="8">
        <v>2</v>
      </c>
      <c r="F6" s="8">
        <v>2</v>
      </c>
      <c r="G6" s="8">
        <v>2</v>
      </c>
      <c r="H6" s="8">
        <v>2</v>
      </c>
      <c r="I6" s="8">
        <v>1</v>
      </c>
      <c r="J6" s="8">
        <v>2</v>
      </c>
      <c r="K6" s="8">
        <v>2</v>
      </c>
      <c r="L6" s="8">
        <v>2</v>
      </c>
      <c r="M6" s="8">
        <v>2</v>
      </c>
      <c r="N6" s="8">
        <v>1</v>
      </c>
      <c r="O6" s="8">
        <v>2</v>
      </c>
      <c r="P6" s="8">
        <v>2</v>
      </c>
      <c r="Q6" s="8">
        <v>1</v>
      </c>
      <c r="R6" s="8">
        <v>2</v>
      </c>
      <c r="S6" s="8">
        <v>3</v>
      </c>
      <c r="T6" s="8">
        <v>4</v>
      </c>
      <c r="U6" s="8">
        <v>5</v>
      </c>
      <c r="V6" s="8">
        <v>6</v>
      </c>
      <c r="W6" s="8">
        <v>7</v>
      </c>
      <c r="X6" s="8">
        <v>9</v>
      </c>
      <c r="Y6" s="8">
        <v>12</v>
      </c>
      <c r="Z6" s="8">
        <v>12</v>
      </c>
      <c r="AA6" s="8">
        <v>15</v>
      </c>
      <c r="AB6" s="8">
        <v>20</v>
      </c>
      <c r="AC6" s="8">
        <v>22</v>
      </c>
      <c r="AD6" s="8">
        <v>25</v>
      </c>
      <c r="AE6" s="28">
        <v>27</v>
      </c>
      <c r="AF6" s="8">
        <v>26</v>
      </c>
      <c r="AG6" s="8">
        <v>24</v>
      </c>
      <c r="AH6" s="8">
        <v>19</v>
      </c>
      <c r="AI6" s="8">
        <v>6</v>
      </c>
      <c r="AJ6" s="8">
        <v>4</v>
      </c>
      <c r="AK6" s="8">
        <v>2</v>
      </c>
      <c r="AL6" s="8">
        <v>2</v>
      </c>
      <c r="AM6" s="8">
        <v>1</v>
      </c>
      <c r="AN6" s="8">
        <v>3</v>
      </c>
      <c r="AO6" s="8">
        <v>2</v>
      </c>
      <c r="AP6" s="8">
        <v>2</v>
      </c>
      <c r="AQ6" s="8">
        <v>2</v>
      </c>
      <c r="AR6" s="8">
        <v>3</v>
      </c>
      <c r="AS6" s="8">
        <v>2</v>
      </c>
      <c r="AT6" s="8">
        <v>1</v>
      </c>
      <c r="AU6" s="8">
        <v>3</v>
      </c>
      <c r="AV6" s="8">
        <v>2</v>
      </c>
      <c r="AW6" s="8">
        <v>2</v>
      </c>
      <c r="AX6" s="8">
        <v>2</v>
      </c>
      <c r="AY6" s="9">
        <f>SUM(C6:AX6)</f>
        <v>304</v>
      </c>
    </row>
    <row r="7" spans="1:52" customHeight="1" ht="18.95">
      <c r="A7" s="6">
        <f>AY7</f>
        <v>233</v>
      </c>
      <c r="B7" s="17">
        <v>45600</v>
      </c>
      <c r="C7" s="8">
        <v>2</v>
      </c>
      <c r="D7" s="8">
        <v>3</v>
      </c>
      <c r="E7" s="8">
        <v>1</v>
      </c>
      <c r="F7" s="8">
        <v>2</v>
      </c>
      <c r="G7" s="8">
        <v>2</v>
      </c>
      <c r="H7" s="8">
        <v>2</v>
      </c>
      <c r="I7" s="8">
        <v>2</v>
      </c>
      <c r="J7" s="8">
        <v>1</v>
      </c>
      <c r="K7" s="8">
        <v>2</v>
      </c>
      <c r="L7" s="8">
        <v>2</v>
      </c>
      <c r="M7" s="8">
        <v>2</v>
      </c>
      <c r="N7" s="8">
        <v>2</v>
      </c>
      <c r="O7" s="8">
        <v>1</v>
      </c>
      <c r="P7" s="8">
        <v>2</v>
      </c>
      <c r="Q7" s="8">
        <v>2</v>
      </c>
      <c r="R7" s="8">
        <v>2</v>
      </c>
      <c r="S7" s="8">
        <v>5</v>
      </c>
      <c r="T7" s="8">
        <v>4</v>
      </c>
      <c r="U7" s="8">
        <v>5</v>
      </c>
      <c r="V7" s="8">
        <v>6</v>
      </c>
      <c r="W7" s="8">
        <v>11</v>
      </c>
      <c r="X7" s="8">
        <v>11</v>
      </c>
      <c r="Y7" s="8">
        <v>11</v>
      </c>
      <c r="Z7" s="8">
        <v>12</v>
      </c>
      <c r="AA7" s="8">
        <v>12</v>
      </c>
      <c r="AB7" s="8">
        <v>11</v>
      </c>
      <c r="AC7" s="8">
        <v>12</v>
      </c>
      <c r="AD7" s="8">
        <v>12</v>
      </c>
      <c r="AE7" s="8">
        <v>17</v>
      </c>
      <c r="AF7" s="27">
        <v>18</v>
      </c>
      <c r="AG7" s="8">
        <v>15</v>
      </c>
      <c r="AH7" s="8">
        <v>8</v>
      </c>
      <c r="AI7" s="8">
        <v>5</v>
      </c>
      <c r="AJ7" s="8">
        <v>2</v>
      </c>
      <c r="AK7" s="8">
        <v>2</v>
      </c>
      <c r="AL7" s="8">
        <v>2</v>
      </c>
      <c r="AM7" s="8">
        <v>2</v>
      </c>
      <c r="AN7" s="8">
        <v>2</v>
      </c>
      <c r="AO7" s="8">
        <v>1</v>
      </c>
      <c r="AP7" s="8">
        <v>2</v>
      </c>
      <c r="AQ7" s="8">
        <v>1</v>
      </c>
      <c r="AR7" s="8">
        <v>2</v>
      </c>
      <c r="AS7" s="8">
        <v>3</v>
      </c>
      <c r="AT7" s="8">
        <v>1</v>
      </c>
      <c r="AU7" s="8">
        <v>2</v>
      </c>
      <c r="AV7" s="8">
        <v>2</v>
      </c>
      <c r="AW7" s="8">
        <v>2</v>
      </c>
      <c r="AX7" s="8">
        <v>2</v>
      </c>
      <c r="AY7" s="9">
        <f>SUM(C7:AX7)</f>
        <v>233</v>
      </c>
    </row>
    <row r="8" spans="1:52" customHeight="1" ht="18.95">
      <c r="A8" s="6">
        <f>AY8</f>
        <v>289</v>
      </c>
      <c r="B8" s="17">
        <v>45601</v>
      </c>
      <c r="C8" s="8">
        <v>1</v>
      </c>
      <c r="D8" s="8">
        <v>2</v>
      </c>
      <c r="E8" s="8">
        <v>2</v>
      </c>
      <c r="F8" s="8">
        <v>2</v>
      </c>
      <c r="G8" s="8">
        <v>2</v>
      </c>
      <c r="H8" s="8">
        <v>1</v>
      </c>
      <c r="I8" s="8">
        <v>2</v>
      </c>
      <c r="J8" s="8">
        <v>2</v>
      </c>
      <c r="K8" s="8">
        <v>2</v>
      </c>
      <c r="L8" s="8">
        <v>2</v>
      </c>
      <c r="M8" s="8">
        <v>1</v>
      </c>
      <c r="N8" s="8">
        <v>2</v>
      </c>
      <c r="O8" s="8">
        <v>2</v>
      </c>
      <c r="P8" s="8">
        <v>1</v>
      </c>
      <c r="Q8" s="8">
        <v>2</v>
      </c>
      <c r="R8" s="8">
        <v>2</v>
      </c>
      <c r="S8" s="8">
        <v>2</v>
      </c>
      <c r="T8" s="8">
        <v>12</v>
      </c>
      <c r="U8" s="8">
        <v>10</v>
      </c>
      <c r="V8" s="8">
        <v>12</v>
      </c>
      <c r="W8" s="8">
        <v>14</v>
      </c>
      <c r="X8" s="8">
        <v>14</v>
      </c>
      <c r="Y8" s="8">
        <v>14</v>
      </c>
      <c r="Z8" s="8">
        <v>14</v>
      </c>
      <c r="AA8" s="8">
        <v>16</v>
      </c>
      <c r="AB8" s="8">
        <v>20</v>
      </c>
      <c r="AC8" s="8">
        <v>18</v>
      </c>
      <c r="AD8" s="8">
        <v>19</v>
      </c>
      <c r="AE8" s="27">
        <v>21</v>
      </c>
      <c r="AF8" s="8">
        <v>20</v>
      </c>
      <c r="AG8" s="8">
        <v>17</v>
      </c>
      <c r="AH8" s="8">
        <v>5</v>
      </c>
      <c r="AI8" s="8">
        <v>3</v>
      </c>
      <c r="AJ8" s="8">
        <v>2</v>
      </c>
      <c r="AK8" s="8">
        <v>3</v>
      </c>
      <c r="AL8" s="8">
        <v>1</v>
      </c>
      <c r="AM8" s="8">
        <v>2</v>
      </c>
      <c r="AN8" s="8">
        <v>2</v>
      </c>
      <c r="AO8" s="8">
        <v>2</v>
      </c>
      <c r="AP8" s="8">
        <v>2</v>
      </c>
      <c r="AQ8" s="8">
        <v>2</v>
      </c>
      <c r="AR8" s="8">
        <v>2</v>
      </c>
      <c r="AS8" s="8">
        <v>3</v>
      </c>
      <c r="AT8" s="8">
        <v>2</v>
      </c>
      <c r="AU8" s="8">
        <v>2</v>
      </c>
      <c r="AV8" s="8">
        <v>2</v>
      </c>
      <c r="AW8" s="8">
        <v>2</v>
      </c>
      <c r="AX8" s="8">
        <v>1</v>
      </c>
      <c r="AY8" s="9">
        <f>SUM(C8:AX8)</f>
        <v>289</v>
      </c>
    </row>
    <row r="9" spans="1:52" customHeight="1" ht="18.95">
      <c r="A9" s="6">
        <f>AY9</f>
        <v>304</v>
      </c>
      <c r="B9" s="17">
        <v>45602</v>
      </c>
      <c r="C9" s="8">
        <v>2</v>
      </c>
      <c r="D9" s="8">
        <v>1</v>
      </c>
      <c r="E9" s="8">
        <v>2</v>
      </c>
      <c r="F9" s="8">
        <v>2</v>
      </c>
      <c r="G9" s="8">
        <v>2</v>
      </c>
      <c r="H9" s="8">
        <v>2</v>
      </c>
      <c r="I9" s="8">
        <v>1</v>
      </c>
      <c r="J9" s="8">
        <v>3</v>
      </c>
      <c r="K9" s="8">
        <v>1</v>
      </c>
      <c r="L9" s="8">
        <v>2</v>
      </c>
      <c r="M9" s="8">
        <v>2</v>
      </c>
      <c r="N9" s="8">
        <v>1</v>
      </c>
      <c r="O9" s="8">
        <v>2</v>
      </c>
      <c r="P9" s="8">
        <v>2</v>
      </c>
      <c r="Q9" s="8">
        <v>2</v>
      </c>
      <c r="R9" s="8">
        <v>2</v>
      </c>
      <c r="S9" s="8">
        <v>8</v>
      </c>
      <c r="T9" s="8">
        <v>15</v>
      </c>
      <c r="U9" s="8">
        <v>14</v>
      </c>
      <c r="V9" s="8">
        <v>14</v>
      </c>
      <c r="W9" s="8">
        <v>15</v>
      </c>
      <c r="X9" s="8">
        <v>13</v>
      </c>
      <c r="Y9" s="8">
        <v>14</v>
      </c>
      <c r="Z9" s="8">
        <v>16</v>
      </c>
      <c r="AA9" s="8">
        <v>19</v>
      </c>
      <c r="AB9" s="27">
        <v>20</v>
      </c>
      <c r="AC9" s="8">
        <v>15</v>
      </c>
      <c r="AD9" s="8">
        <v>13</v>
      </c>
      <c r="AE9" s="8">
        <v>13</v>
      </c>
      <c r="AF9" s="8">
        <v>19</v>
      </c>
      <c r="AG9" s="8">
        <v>18</v>
      </c>
      <c r="AH9" s="8">
        <v>12</v>
      </c>
      <c r="AI9" s="8">
        <v>5</v>
      </c>
      <c r="AJ9" s="8">
        <v>3</v>
      </c>
      <c r="AK9" s="8">
        <v>1</v>
      </c>
      <c r="AL9" s="8">
        <v>2</v>
      </c>
      <c r="AM9" s="8">
        <v>3</v>
      </c>
      <c r="AN9" s="8">
        <v>2</v>
      </c>
      <c r="AO9" s="8">
        <v>2</v>
      </c>
      <c r="AP9" s="8">
        <v>3</v>
      </c>
      <c r="AQ9" s="8">
        <v>2</v>
      </c>
      <c r="AR9" s="8">
        <v>2</v>
      </c>
      <c r="AS9" s="8">
        <v>3</v>
      </c>
      <c r="AT9" s="8">
        <v>2</v>
      </c>
      <c r="AU9" s="8">
        <v>2</v>
      </c>
      <c r="AV9" s="8">
        <v>1</v>
      </c>
      <c r="AW9" s="8">
        <v>2</v>
      </c>
      <c r="AX9" s="8">
        <v>2</v>
      </c>
      <c r="AY9" s="9">
        <f>SUM(C9:AX9)</f>
        <v>304</v>
      </c>
    </row>
    <row r="10" spans="1:52" customHeight="1" ht="18.95">
      <c r="A10" s="6">
        <f>AY10</f>
        <v>206</v>
      </c>
      <c r="B10" s="17">
        <v>45603</v>
      </c>
      <c r="C10" s="8">
        <v>2</v>
      </c>
      <c r="D10" s="8">
        <v>2</v>
      </c>
      <c r="E10" s="8">
        <v>1</v>
      </c>
      <c r="F10" s="8">
        <v>2</v>
      </c>
      <c r="G10" s="8">
        <v>2</v>
      </c>
      <c r="H10" s="8">
        <v>2</v>
      </c>
      <c r="I10" s="8">
        <v>2</v>
      </c>
      <c r="J10" s="8">
        <v>1</v>
      </c>
      <c r="K10" s="8">
        <v>2</v>
      </c>
      <c r="L10" s="8">
        <v>2</v>
      </c>
      <c r="M10" s="8">
        <v>1</v>
      </c>
      <c r="N10" s="8">
        <v>2</v>
      </c>
      <c r="O10" s="8">
        <v>2</v>
      </c>
      <c r="P10" s="8">
        <v>2</v>
      </c>
      <c r="Q10" s="8">
        <v>1</v>
      </c>
      <c r="R10" s="8">
        <v>3</v>
      </c>
      <c r="S10" s="8">
        <v>4</v>
      </c>
      <c r="T10" s="8">
        <v>10</v>
      </c>
      <c r="U10" s="8">
        <v>8</v>
      </c>
      <c r="V10" s="8">
        <v>8</v>
      </c>
      <c r="W10" s="8">
        <v>9</v>
      </c>
      <c r="X10" s="8">
        <v>9</v>
      </c>
      <c r="Y10" s="8">
        <v>8</v>
      </c>
      <c r="Z10" s="8">
        <v>8</v>
      </c>
      <c r="AA10" s="8">
        <v>9</v>
      </c>
      <c r="AB10" s="8">
        <v>8</v>
      </c>
      <c r="AC10" s="8">
        <v>10</v>
      </c>
      <c r="AD10" s="8">
        <v>13</v>
      </c>
      <c r="AE10" s="8">
        <v>13</v>
      </c>
      <c r="AF10" s="27">
        <v>14</v>
      </c>
      <c r="AG10" s="8">
        <v>12</v>
      </c>
      <c r="AH10" s="8">
        <v>4</v>
      </c>
      <c r="AI10" s="8">
        <v>2</v>
      </c>
      <c r="AJ10" s="8">
        <v>3</v>
      </c>
      <c r="AK10" s="8">
        <v>1</v>
      </c>
      <c r="AL10" s="8">
        <v>2</v>
      </c>
      <c r="AM10" s="8">
        <v>2</v>
      </c>
      <c r="AN10" s="8">
        <v>1</v>
      </c>
      <c r="AO10" s="8">
        <v>2</v>
      </c>
      <c r="AP10" s="8">
        <v>2</v>
      </c>
      <c r="AQ10" s="8">
        <v>2</v>
      </c>
      <c r="AR10" s="8">
        <v>2</v>
      </c>
      <c r="AS10" s="8">
        <v>2</v>
      </c>
      <c r="AT10" s="8">
        <v>2</v>
      </c>
      <c r="AU10" s="8">
        <v>2</v>
      </c>
      <c r="AV10" s="8">
        <v>1</v>
      </c>
      <c r="AW10" s="8">
        <v>2</v>
      </c>
      <c r="AX10" s="8">
        <v>2</v>
      </c>
      <c r="AY10" s="9">
        <f>SUM(C10:AX10)</f>
        <v>206</v>
      </c>
    </row>
    <row r="11" spans="1:52" customHeight="1" ht="18.95">
      <c r="A11" s="6">
        <f>AY11</f>
        <v>180</v>
      </c>
      <c r="B11" s="17">
        <v>45604</v>
      </c>
      <c r="C11" s="8">
        <v>2</v>
      </c>
      <c r="D11" s="8">
        <v>1</v>
      </c>
      <c r="E11" s="8">
        <v>3</v>
      </c>
      <c r="F11" s="8">
        <v>1</v>
      </c>
      <c r="G11" s="8">
        <v>2</v>
      </c>
      <c r="H11" s="8">
        <v>2</v>
      </c>
      <c r="I11" s="8">
        <v>1</v>
      </c>
      <c r="J11" s="8">
        <v>2</v>
      </c>
      <c r="K11" s="8">
        <v>1</v>
      </c>
      <c r="L11" s="8">
        <v>2</v>
      </c>
      <c r="M11" s="8">
        <v>2</v>
      </c>
      <c r="N11" s="8">
        <v>2</v>
      </c>
      <c r="O11" s="8">
        <v>2</v>
      </c>
      <c r="P11" s="8">
        <v>1</v>
      </c>
      <c r="Q11" s="8">
        <v>2</v>
      </c>
      <c r="R11" s="8">
        <v>2</v>
      </c>
      <c r="S11" s="8">
        <v>3</v>
      </c>
      <c r="T11" s="8">
        <v>8</v>
      </c>
      <c r="U11" s="8">
        <v>9</v>
      </c>
      <c r="V11" s="8">
        <v>8</v>
      </c>
      <c r="W11" s="8">
        <v>9</v>
      </c>
      <c r="X11" s="8">
        <v>7</v>
      </c>
      <c r="Y11" s="8">
        <v>9</v>
      </c>
      <c r="Z11" s="8">
        <v>8</v>
      </c>
      <c r="AA11" s="8">
        <v>9</v>
      </c>
      <c r="AB11" s="8">
        <v>9</v>
      </c>
      <c r="AC11" s="27">
        <v>12</v>
      </c>
      <c r="AD11" s="27">
        <v>12</v>
      </c>
      <c r="AE11" s="8">
        <v>11</v>
      </c>
      <c r="AF11" s="8">
        <v>7</v>
      </c>
      <c r="AG11" s="8">
        <v>2</v>
      </c>
      <c r="AH11" s="8">
        <v>1</v>
      </c>
      <c r="AI11" s="8">
        <v>2</v>
      </c>
      <c r="AJ11" s="8">
        <v>2</v>
      </c>
      <c r="AK11" s="8">
        <v>2</v>
      </c>
      <c r="AL11" s="8">
        <v>1</v>
      </c>
      <c r="AM11" s="8">
        <v>2</v>
      </c>
      <c r="AN11" s="8">
        <v>1</v>
      </c>
      <c r="AO11" s="8">
        <v>2</v>
      </c>
      <c r="AP11" s="8">
        <v>2</v>
      </c>
      <c r="AQ11" s="8">
        <v>2</v>
      </c>
      <c r="AR11" s="8">
        <v>2</v>
      </c>
      <c r="AS11" s="8">
        <v>1</v>
      </c>
      <c r="AT11" s="8">
        <v>2</v>
      </c>
      <c r="AU11" s="8">
        <v>2</v>
      </c>
      <c r="AV11" s="8">
        <v>2</v>
      </c>
      <c r="AW11" s="8">
        <v>1</v>
      </c>
      <c r="AX11" s="8">
        <v>2</v>
      </c>
      <c r="AY11" s="9">
        <f>SUM(C11:AX11)</f>
        <v>180</v>
      </c>
    </row>
    <row r="12" spans="1:52" customHeight="1" ht="18.95">
      <c r="A12" s="6">
        <f>AY12</f>
        <v>165</v>
      </c>
      <c r="B12" s="17">
        <v>45605</v>
      </c>
      <c r="C12" s="8">
        <v>2</v>
      </c>
      <c r="D12" s="8">
        <v>1</v>
      </c>
      <c r="E12" s="8">
        <v>2</v>
      </c>
      <c r="F12" s="8">
        <v>2</v>
      </c>
      <c r="G12" s="8">
        <v>2</v>
      </c>
      <c r="H12" s="8">
        <v>1</v>
      </c>
      <c r="I12" s="8">
        <v>2</v>
      </c>
      <c r="J12" s="8">
        <v>2</v>
      </c>
      <c r="K12" s="8">
        <v>1</v>
      </c>
      <c r="L12" s="8">
        <v>2</v>
      </c>
      <c r="M12" s="8">
        <v>1</v>
      </c>
      <c r="N12" s="8">
        <v>2</v>
      </c>
      <c r="O12" s="8">
        <v>2</v>
      </c>
      <c r="P12" s="8">
        <v>1</v>
      </c>
      <c r="Q12" s="8">
        <v>2</v>
      </c>
      <c r="R12" s="8">
        <v>2</v>
      </c>
      <c r="S12" s="8">
        <v>2</v>
      </c>
      <c r="T12" s="8">
        <v>4</v>
      </c>
      <c r="U12" s="8">
        <v>5</v>
      </c>
      <c r="V12" s="8">
        <v>7</v>
      </c>
      <c r="W12" s="8">
        <v>7</v>
      </c>
      <c r="X12" s="8">
        <v>8</v>
      </c>
      <c r="Y12" s="8">
        <v>8</v>
      </c>
      <c r="Z12" s="8">
        <v>8</v>
      </c>
      <c r="AA12" s="8">
        <v>11</v>
      </c>
      <c r="AB12" s="27">
        <v>15</v>
      </c>
      <c r="AC12" s="8">
        <v>12</v>
      </c>
      <c r="AD12" s="8">
        <v>9</v>
      </c>
      <c r="AE12" s="8">
        <v>3</v>
      </c>
      <c r="AF12" s="8">
        <v>3</v>
      </c>
      <c r="AG12" s="8">
        <v>2</v>
      </c>
      <c r="AH12" s="8">
        <v>3</v>
      </c>
      <c r="AI12" s="8">
        <v>2</v>
      </c>
      <c r="AJ12" s="8">
        <v>2</v>
      </c>
      <c r="AK12" s="8">
        <v>2</v>
      </c>
      <c r="AL12" s="8">
        <v>3</v>
      </c>
      <c r="AM12" s="8">
        <v>1</v>
      </c>
      <c r="AN12" s="8">
        <v>2</v>
      </c>
      <c r="AO12" s="8">
        <v>2</v>
      </c>
      <c r="AP12" s="8">
        <v>2</v>
      </c>
      <c r="AQ12" s="8">
        <v>2</v>
      </c>
      <c r="AR12" s="8">
        <v>2</v>
      </c>
      <c r="AS12" s="8">
        <v>2</v>
      </c>
      <c r="AT12" s="8">
        <v>2</v>
      </c>
      <c r="AU12" s="8">
        <v>1</v>
      </c>
      <c r="AV12" s="8">
        <v>2</v>
      </c>
      <c r="AW12" s="8">
        <v>2</v>
      </c>
      <c r="AX12" s="8">
        <v>2</v>
      </c>
      <c r="AY12" s="9">
        <f>SUM(C12:AX12)</f>
        <v>165</v>
      </c>
    </row>
    <row r="13" spans="1:52" customHeight="1" ht="18.95">
      <c r="A13" s="6">
        <f>AY13</f>
        <v>179</v>
      </c>
      <c r="B13" s="17">
        <v>45606</v>
      </c>
      <c r="C13" s="8">
        <v>2</v>
      </c>
      <c r="D13" s="8">
        <v>2</v>
      </c>
      <c r="E13" s="8">
        <v>2</v>
      </c>
      <c r="F13" s="8">
        <v>2</v>
      </c>
      <c r="G13" s="8">
        <v>1</v>
      </c>
      <c r="H13" s="8">
        <v>2</v>
      </c>
      <c r="I13" s="8">
        <v>2</v>
      </c>
      <c r="J13" s="8">
        <v>2</v>
      </c>
      <c r="K13" s="8">
        <v>2</v>
      </c>
      <c r="L13" s="8">
        <v>1</v>
      </c>
      <c r="M13" s="8">
        <v>2</v>
      </c>
      <c r="N13" s="8">
        <v>2</v>
      </c>
      <c r="O13" s="8">
        <v>2</v>
      </c>
      <c r="P13" s="8">
        <v>2</v>
      </c>
      <c r="Q13" s="8">
        <v>1</v>
      </c>
      <c r="R13" s="8">
        <v>3</v>
      </c>
      <c r="S13" s="8">
        <v>7</v>
      </c>
      <c r="T13" s="8">
        <v>6</v>
      </c>
      <c r="U13" s="8">
        <v>6</v>
      </c>
      <c r="V13" s="8">
        <v>6</v>
      </c>
      <c r="W13" s="8">
        <v>7</v>
      </c>
      <c r="X13" s="8">
        <v>6</v>
      </c>
      <c r="Y13" s="8">
        <v>7</v>
      </c>
      <c r="Z13" s="8">
        <v>6</v>
      </c>
      <c r="AA13" s="8">
        <v>6</v>
      </c>
      <c r="AB13" s="8">
        <v>7</v>
      </c>
      <c r="AC13" s="8">
        <v>8</v>
      </c>
      <c r="AD13" s="8">
        <v>11</v>
      </c>
      <c r="AE13" s="27">
        <v>13</v>
      </c>
      <c r="AF13" s="8">
        <v>12</v>
      </c>
      <c r="AG13" s="8">
        <v>5</v>
      </c>
      <c r="AH13" s="8">
        <v>3</v>
      </c>
      <c r="AI13" s="8">
        <v>2</v>
      </c>
      <c r="AJ13" s="8">
        <v>2</v>
      </c>
      <c r="AK13" s="8">
        <v>2</v>
      </c>
      <c r="AL13" s="8">
        <v>3</v>
      </c>
      <c r="AM13" s="8">
        <v>1</v>
      </c>
      <c r="AN13" s="8">
        <v>3</v>
      </c>
      <c r="AO13" s="8">
        <v>2</v>
      </c>
      <c r="AP13" s="8">
        <v>1</v>
      </c>
      <c r="AQ13" s="8">
        <v>3</v>
      </c>
      <c r="AR13" s="8">
        <v>3</v>
      </c>
      <c r="AS13" s="8">
        <v>2</v>
      </c>
      <c r="AT13" s="8">
        <v>1</v>
      </c>
      <c r="AU13" s="8">
        <v>2</v>
      </c>
      <c r="AV13" s="8">
        <v>2</v>
      </c>
      <c r="AW13" s="8">
        <v>2</v>
      </c>
      <c r="AX13" s="8">
        <v>2</v>
      </c>
      <c r="AY13" s="9">
        <f>SUM(C13:AX13)</f>
        <v>179</v>
      </c>
    </row>
    <row r="14" spans="1:52" customHeight="1" ht="18.95">
      <c r="A14" s="6">
        <f>AY14</f>
        <v>249</v>
      </c>
      <c r="B14" s="17">
        <v>45607</v>
      </c>
      <c r="C14" s="8">
        <v>1</v>
      </c>
      <c r="D14" s="8">
        <v>2</v>
      </c>
      <c r="E14" s="8">
        <v>3</v>
      </c>
      <c r="F14" s="8">
        <v>1</v>
      </c>
      <c r="G14" s="8">
        <v>2</v>
      </c>
      <c r="H14" s="8">
        <v>1</v>
      </c>
      <c r="I14" s="8">
        <v>2</v>
      </c>
      <c r="J14" s="8">
        <v>2</v>
      </c>
      <c r="K14" s="8">
        <v>2</v>
      </c>
      <c r="L14" s="8">
        <v>2</v>
      </c>
      <c r="M14" s="8">
        <v>1</v>
      </c>
      <c r="N14" s="8">
        <v>2</v>
      </c>
      <c r="O14" s="8">
        <v>2</v>
      </c>
      <c r="P14" s="8">
        <v>2</v>
      </c>
      <c r="Q14" s="8">
        <v>2</v>
      </c>
      <c r="R14" s="8">
        <v>1</v>
      </c>
      <c r="S14" s="8">
        <v>2</v>
      </c>
      <c r="T14" s="8">
        <v>9</v>
      </c>
      <c r="U14" s="8">
        <v>9</v>
      </c>
      <c r="V14" s="8">
        <v>8</v>
      </c>
      <c r="W14" s="8">
        <v>10</v>
      </c>
      <c r="X14" s="8">
        <v>19</v>
      </c>
      <c r="Y14" s="27">
        <v>20</v>
      </c>
      <c r="Z14" s="8">
        <v>12</v>
      </c>
      <c r="AA14" s="8">
        <v>11</v>
      </c>
      <c r="AB14" s="8">
        <v>15</v>
      </c>
      <c r="AC14" s="8">
        <v>15</v>
      </c>
      <c r="AD14" s="8">
        <v>16</v>
      </c>
      <c r="AE14" s="8">
        <v>15</v>
      </c>
      <c r="AF14" s="8">
        <v>16</v>
      </c>
      <c r="AG14" s="8">
        <v>10</v>
      </c>
      <c r="AH14" s="8">
        <v>4</v>
      </c>
      <c r="AI14" s="8">
        <v>1</v>
      </c>
      <c r="AJ14" s="8">
        <v>2</v>
      </c>
      <c r="AK14" s="8">
        <v>2</v>
      </c>
      <c r="AL14" s="8">
        <v>2</v>
      </c>
      <c r="AM14" s="8">
        <v>2</v>
      </c>
      <c r="AN14" s="8">
        <v>1</v>
      </c>
      <c r="AO14" s="8">
        <v>2</v>
      </c>
      <c r="AP14" s="8">
        <v>2</v>
      </c>
      <c r="AQ14" s="8">
        <v>2</v>
      </c>
      <c r="AR14" s="8">
        <v>2</v>
      </c>
      <c r="AS14" s="8">
        <v>2</v>
      </c>
      <c r="AT14" s="8">
        <v>2</v>
      </c>
      <c r="AU14" s="8">
        <v>2</v>
      </c>
      <c r="AV14" s="8">
        <v>2</v>
      </c>
      <c r="AW14" s="8">
        <v>2</v>
      </c>
      <c r="AX14" s="8">
        <v>2</v>
      </c>
      <c r="AY14" s="9">
        <f>SUM(C14:AX14)</f>
        <v>249</v>
      </c>
    </row>
    <row r="15" spans="1:52" customHeight="1" ht="18.95">
      <c r="A15" s="6">
        <f>AY15</f>
        <v>258</v>
      </c>
      <c r="B15" s="17">
        <v>45608</v>
      </c>
      <c r="C15" s="8">
        <v>1</v>
      </c>
      <c r="D15" s="8">
        <v>2</v>
      </c>
      <c r="E15" s="8">
        <v>2</v>
      </c>
      <c r="F15" s="8">
        <v>2</v>
      </c>
      <c r="G15" s="8">
        <v>2</v>
      </c>
      <c r="H15" s="8">
        <v>1</v>
      </c>
      <c r="I15" s="8">
        <v>2</v>
      </c>
      <c r="J15" s="8">
        <v>2</v>
      </c>
      <c r="K15" s="8">
        <v>1</v>
      </c>
      <c r="L15" s="8">
        <v>3</v>
      </c>
      <c r="M15" s="8">
        <v>2</v>
      </c>
      <c r="N15" s="8">
        <v>2</v>
      </c>
      <c r="O15" s="8">
        <v>2</v>
      </c>
      <c r="P15" s="8">
        <v>1</v>
      </c>
      <c r="Q15" s="8">
        <v>3</v>
      </c>
      <c r="R15" s="8">
        <v>2</v>
      </c>
      <c r="S15" s="8">
        <v>2</v>
      </c>
      <c r="T15" s="8">
        <v>5</v>
      </c>
      <c r="U15" s="8">
        <v>9</v>
      </c>
      <c r="V15" s="8">
        <v>9</v>
      </c>
      <c r="W15" s="8">
        <v>9</v>
      </c>
      <c r="X15" s="8">
        <v>9</v>
      </c>
      <c r="Y15" s="8">
        <v>9</v>
      </c>
      <c r="Z15" s="8">
        <v>10</v>
      </c>
      <c r="AA15" s="8">
        <v>14</v>
      </c>
      <c r="AB15" s="8">
        <v>13</v>
      </c>
      <c r="AC15" s="8">
        <v>10</v>
      </c>
      <c r="AD15" s="8">
        <v>11</v>
      </c>
      <c r="AE15" s="8">
        <v>16</v>
      </c>
      <c r="AF15" s="27">
        <v>23</v>
      </c>
      <c r="AG15" s="27">
        <v>23</v>
      </c>
      <c r="AH15" s="8">
        <v>19</v>
      </c>
      <c r="AI15" s="8">
        <v>8</v>
      </c>
      <c r="AJ15" s="8">
        <v>3</v>
      </c>
      <c r="AK15" s="8">
        <v>2</v>
      </c>
      <c r="AL15" s="8">
        <v>1</v>
      </c>
      <c r="AM15" s="8">
        <v>2</v>
      </c>
      <c r="AN15" s="8">
        <v>2</v>
      </c>
      <c r="AO15" s="8">
        <v>2</v>
      </c>
      <c r="AP15" s="8">
        <v>2</v>
      </c>
      <c r="AQ15" s="8">
        <v>1</v>
      </c>
      <c r="AR15" s="8">
        <v>3</v>
      </c>
      <c r="AS15" s="8">
        <v>2</v>
      </c>
      <c r="AT15" s="8">
        <v>1</v>
      </c>
      <c r="AU15" s="8">
        <v>2</v>
      </c>
      <c r="AV15" s="8">
        <v>2</v>
      </c>
      <c r="AW15" s="8">
        <v>2</v>
      </c>
      <c r="AX15" s="8">
        <v>2</v>
      </c>
      <c r="AY15" s="9">
        <f>SUM(C15:AX15)</f>
        <v>258</v>
      </c>
    </row>
    <row r="16" spans="1:52" customHeight="1" ht="18.95">
      <c r="A16" s="6">
        <f>AY16</f>
        <v>291</v>
      </c>
      <c r="B16" s="17">
        <v>45609</v>
      </c>
      <c r="C16" s="8">
        <v>2</v>
      </c>
      <c r="D16" s="8">
        <v>1</v>
      </c>
      <c r="E16" s="8">
        <v>2</v>
      </c>
      <c r="F16" s="8">
        <v>2</v>
      </c>
      <c r="G16" s="8">
        <v>2</v>
      </c>
      <c r="H16" s="8">
        <v>1</v>
      </c>
      <c r="I16" s="8">
        <v>2</v>
      </c>
      <c r="J16" s="8">
        <v>2</v>
      </c>
      <c r="K16" s="8">
        <v>2</v>
      </c>
      <c r="L16" s="8">
        <v>2</v>
      </c>
      <c r="M16" s="8">
        <v>1</v>
      </c>
      <c r="N16" s="8">
        <v>2</v>
      </c>
      <c r="O16" s="8">
        <v>2</v>
      </c>
      <c r="P16" s="8">
        <v>2</v>
      </c>
      <c r="Q16" s="8">
        <v>2</v>
      </c>
      <c r="R16" s="8">
        <v>3</v>
      </c>
      <c r="S16" s="8">
        <v>6</v>
      </c>
      <c r="T16" s="8">
        <v>11</v>
      </c>
      <c r="U16" s="8">
        <v>10</v>
      </c>
      <c r="V16" s="8">
        <v>9</v>
      </c>
      <c r="W16" s="8">
        <v>12</v>
      </c>
      <c r="X16" s="8">
        <v>10</v>
      </c>
      <c r="Y16" s="8">
        <v>15</v>
      </c>
      <c r="Z16" s="8">
        <v>18</v>
      </c>
      <c r="AA16" s="8">
        <v>18</v>
      </c>
      <c r="AB16" s="27">
        <v>23</v>
      </c>
      <c r="AC16" s="8">
        <v>22</v>
      </c>
      <c r="AD16" s="8">
        <v>22</v>
      </c>
      <c r="AE16" s="8">
        <v>20</v>
      </c>
      <c r="AF16" s="8">
        <v>17</v>
      </c>
      <c r="AG16" s="8">
        <v>12</v>
      </c>
      <c r="AH16" s="8">
        <v>4</v>
      </c>
      <c r="AI16" s="8">
        <v>3</v>
      </c>
      <c r="AJ16" s="8">
        <v>3</v>
      </c>
      <c r="AK16" s="8">
        <v>2</v>
      </c>
      <c r="AL16" s="8">
        <v>2</v>
      </c>
      <c r="AM16" s="8">
        <v>2</v>
      </c>
      <c r="AN16" s="8">
        <v>2</v>
      </c>
      <c r="AO16" s="8">
        <v>1</v>
      </c>
      <c r="AP16" s="8">
        <v>3</v>
      </c>
      <c r="AQ16" s="8">
        <v>2</v>
      </c>
      <c r="AR16" s="8">
        <v>1</v>
      </c>
      <c r="AS16" s="8">
        <v>2</v>
      </c>
      <c r="AT16" s="8">
        <v>2</v>
      </c>
      <c r="AU16" s="8">
        <v>2</v>
      </c>
      <c r="AV16" s="8">
        <v>2</v>
      </c>
      <c r="AW16" s="8">
        <v>1</v>
      </c>
      <c r="AX16" s="8">
        <v>2</v>
      </c>
      <c r="AY16" s="9">
        <f>SUM(C16:AX16)</f>
        <v>291</v>
      </c>
    </row>
    <row r="17" spans="1:52" customHeight="1" ht="18.95">
      <c r="A17" s="6">
        <f>AY17</f>
        <v>295</v>
      </c>
      <c r="B17" s="17">
        <v>45610</v>
      </c>
      <c r="C17" s="8">
        <v>2</v>
      </c>
      <c r="D17" s="8">
        <v>2</v>
      </c>
      <c r="E17" s="8">
        <v>2</v>
      </c>
      <c r="F17" s="8">
        <v>1</v>
      </c>
      <c r="G17" s="8">
        <v>2</v>
      </c>
      <c r="H17" s="8">
        <v>2</v>
      </c>
      <c r="I17" s="8">
        <v>1</v>
      </c>
      <c r="J17" s="8">
        <v>2</v>
      </c>
      <c r="K17" s="8">
        <v>2</v>
      </c>
      <c r="L17" s="8">
        <v>2</v>
      </c>
      <c r="M17" s="8">
        <v>1</v>
      </c>
      <c r="N17" s="8">
        <v>2</v>
      </c>
      <c r="O17" s="8">
        <v>2</v>
      </c>
      <c r="P17" s="8">
        <v>1</v>
      </c>
      <c r="Q17" s="8">
        <v>2</v>
      </c>
      <c r="R17" s="8">
        <v>2</v>
      </c>
      <c r="S17" s="8">
        <v>2</v>
      </c>
      <c r="T17" s="8">
        <v>7</v>
      </c>
      <c r="U17" s="8">
        <v>11</v>
      </c>
      <c r="V17" s="8">
        <v>13</v>
      </c>
      <c r="W17" s="8">
        <v>12</v>
      </c>
      <c r="X17" s="8">
        <v>14</v>
      </c>
      <c r="Y17" s="8">
        <v>15</v>
      </c>
      <c r="Z17" s="8">
        <v>15</v>
      </c>
      <c r="AA17" s="8">
        <v>16</v>
      </c>
      <c r="AB17" s="8">
        <v>21</v>
      </c>
      <c r="AC17" s="27">
        <v>23</v>
      </c>
      <c r="AD17" s="8">
        <v>19</v>
      </c>
      <c r="AE17" s="8">
        <v>20</v>
      </c>
      <c r="AF17" s="8">
        <v>19</v>
      </c>
      <c r="AG17" s="8">
        <v>18</v>
      </c>
      <c r="AH17" s="8">
        <v>9</v>
      </c>
      <c r="AI17" s="8">
        <v>3</v>
      </c>
      <c r="AJ17" s="8">
        <v>3</v>
      </c>
      <c r="AK17" s="8">
        <v>2</v>
      </c>
      <c r="AL17" s="8">
        <v>1</v>
      </c>
      <c r="AM17" s="8">
        <v>3</v>
      </c>
      <c r="AN17" s="8">
        <v>2</v>
      </c>
      <c r="AO17" s="8">
        <v>1</v>
      </c>
      <c r="AP17" s="8">
        <v>3</v>
      </c>
      <c r="AQ17" s="8">
        <v>2</v>
      </c>
      <c r="AR17" s="8">
        <v>2</v>
      </c>
      <c r="AS17" s="8">
        <v>2</v>
      </c>
      <c r="AT17" s="8">
        <v>2</v>
      </c>
      <c r="AU17" s="8">
        <v>2</v>
      </c>
      <c r="AV17" s="8">
        <v>2</v>
      </c>
      <c r="AW17" s="8">
        <v>1</v>
      </c>
      <c r="AX17" s="8">
        <v>2</v>
      </c>
      <c r="AY17" s="9">
        <f>SUM(C17:AX17)</f>
        <v>295</v>
      </c>
    </row>
    <row r="18" spans="1:52" customHeight="1" ht="18.95">
      <c r="A18" s="6">
        <f>AY18</f>
        <v>269</v>
      </c>
      <c r="B18" s="17">
        <v>45611</v>
      </c>
      <c r="C18" s="8">
        <v>2</v>
      </c>
      <c r="D18" s="8">
        <v>2</v>
      </c>
      <c r="E18" s="8">
        <v>2</v>
      </c>
      <c r="F18" s="8">
        <v>1</v>
      </c>
      <c r="G18" s="8">
        <v>2</v>
      </c>
      <c r="H18" s="8">
        <v>2</v>
      </c>
      <c r="I18" s="8">
        <v>1</v>
      </c>
      <c r="J18" s="8">
        <v>2</v>
      </c>
      <c r="K18" s="8">
        <v>2</v>
      </c>
      <c r="L18" s="8">
        <v>2</v>
      </c>
      <c r="M18" s="8">
        <v>1</v>
      </c>
      <c r="N18" s="8">
        <v>2</v>
      </c>
      <c r="O18" s="8">
        <v>2</v>
      </c>
      <c r="P18" s="8">
        <v>1</v>
      </c>
      <c r="Q18" s="8">
        <v>2</v>
      </c>
      <c r="R18" s="8">
        <v>2</v>
      </c>
      <c r="S18" s="8">
        <v>4</v>
      </c>
      <c r="T18" s="8">
        <v>9</v>
      </c>
      <c r="U18" s="8">
        <v>9</v>
      </c>
      <c r="V18" s="8">
        <v>10</v>
      </c>
      <c r="W18" s="8">
        <v>10</v>
      </c>
      <c r="X18" s="8">
        <v>10</v>
      </c>
      <c r="Y18" s="8">
        <v>9</v>
      </c>
      <c r="Z18" s="8">
        <v>10</v>
      </c>
      <c r="AA18" s="8">
        <v>15</v>
      </c>
      <c r="AB18" s="8">
        <v>15</v>
      </c>
      <c r="AC18" s="8">
        <v>14</v>
      </c>
      <c r="AD18" s="8">
        <v>14</v>
      </c>
      <c r="AE18" s="8">
        <v>14</v>
      </c>
      <c r="AF18" s="8">
        <v>14</v>
      </c>
      <c r="AG18" s="27">
        <v>18</v>
      </c>
      <c r="AH18" s="8">
        <v>17</v>
      </c>
      <c r="AI18" s="8">
        <v>12</v>
      </c>
      <c r="AJ18" s="8">
        <v>7</v>
      </c>
      <c r="AK18" s="8">
        <v>1</v>
      </c>
      <c r="AL18" s="8">
        <v>3</v>
      </c>
      <c r="AM18" s="8">
        <v>2</v>
      </c>
      <c r="AN18" s="8">
        <v>3</v>
      </c>
      <c r="AO18" s="8">
        <v>1</v>
      </c>
      <c r="AP18" s="8">
        <v>3</v>
      </c>
      <c r="AQ18" s="8">
        <v>2</v>
      </c>
      <c r="AR18" s="8">
        <v>2</v>
      </c>
      <c r="AS18" s="8">
        <v>2</v>
      </c>
      <c r="AT18" s="8">
        <v>2</v>
      </c>
      <c r="AU18" s="8">
        <v>3</v>
      </c>
      <c r="AV18" s="8">
        <v>2</v>
      </c>
      <c r="AW18" s="8">
        <v>2</v>
      </c>
      <c r="AX18" s="8">
        <v>2</v>
      </c>
      <c r="AY18" s="9">
        <f>SUM(C18:AX18)</f>
        <v>269</v>
      </c>
    </row>
    <row r="19" spans="1:52" customHeight="1" ht="18.95">
      <c r="A19" s="6">
        <f>AY19</f>
        <v>247</v>
      </c>
      <c r="B19" s="17">
        <v>45612</v>
      </c>
      <c r="C19" s="8">
        <v>1</v>
      </c>
      <c r="D19" s="8">
        <v>2</v>
      </c>
      <c r="E19" s="8">
        <v>2</v>
      </c>
      <c r="F19" s="8">
        <v>2</v>
      </c>
      <c r="G19" s="8">
        <v>2</v>
      </c>
      <c r="H19" s="8">
        <v>1</v>
      </c>
      <c r="I19" s="8">
        <v>2</v>
      </c>
      <c r="J19" s="8">
        <v>1</v>
      </c>
      <c r="K19" s="8">
        <v>2</v>
      </c>
      <c r="L19" s="8">
        <v>2</v>
      </c>
      <c r="M19" s="8">
        <v>2</v>
      </c>
      <c r="N19" s="8">
        <v>2</v>
      </c>
      <c r="O19" s="8">
        <v>1</v>
      </c>
      <c r="P19" s="8">
        <v>2</v>
      </c>
      <c r="Q19" s="8">
        <v>2</v>
      </c>
      <c r="R19" s="8">
        <v>2</v>
      </c>
      <c r="S19" s="8">
        <v>5</v>
      </c>
      <c r="T19" s="8">
        <v>7</v>
      </c>
      <c r="U19" s="8">
        <v>8</v>
      </c>
      <c r="V19" s="8">
        <v>6</v>
      </c>
      <c r="W19" s="8">
        <v>7</v>
      </c>
      <c r="X19" s="8">
        <v>8</v>
      </c>
      <c r="Y19" s="8">
        <v>7</v>
      </c>
      <c r="Z19" s="8">
        <v>7</v>
      </c>
      <c r="AA19" s="8">
        <v>9</v>
      </c>
      <c r="AB19" s="8">
        <v>10</v>
      </c>
      <c r="AC19" s="8">
        <v>15</v>
      </c>
      <c r="AD19" s="8">
        <v>15</v>
      </c>
      <c r="AE19" s="8">
        <v>15</v>
      </c>
      <c r="AF19" s="8">
        <v>16</v>
      </c>
      <c r="AG19" s="8">
        <v>15</v>
      </c>
      <c r="AH19" s="27">
        <v>17</v>
      </c>
      <c r="AI19" s="8">
        <v>14</v>
      </c>
      <c r="AJ19" s="8">
        <v>8</v>
      </c>
      <c r="AK19" s="8">
        <v>3</v>
      </c>
      <c r="AL19" s="8">
        <v>2</v>
      </c>
      <c r="AM19" s="8">
        <v>1</v>
      </c>
      <c r="AN19" s="8">
        <v>3</v>
      </c>
      <c r="AO19" s="8">
        <v>2</v>
      </c>
      <c r="AP19" s="8">
        <v>2</v>
      </c>
      <c r="AQ19" s="8">
        <v>2</v>
      </c>
      <c r="AR19" s="8">
        <v>2</v>
      </c>
      <c r="AS19" s="8">
        <v>3</v>
      </c>
      <c r="AT19" s="8">
        <v>2</v>
      </c>
      <c r="AU19" s="8">
        <v>2</v>
      </c>
      <c r="AV19" s="8">
        <v>2</v>
      </c>
      <c r="AW19" s="8">
        <v>2</v>
      </c>
      <c r="AX19" s="8">
        <v>2</v>
      </c>
      <c r="AY19" s="9">
        <f>SUM(C19:AX19)</f>
        <v>247</v>
      </c>
    </row>
    <row r="20" spans="1:52" customHeight="1" ht="18.95">
      <c r="A20" s="6">
        <f>AY20</f>
        <v>268</v>
      </c>
      <c r="B20" s="17">
        <v>45613</v>
      </c>
      <c r="C20" s="8">
        <v>2</v>
      </c>
      <c r="D20" s="8">
        <v>3</v>
      </c>
      <c r="E20" s="8">
        <v>1</v>
      </c>
      <c r="F20" s="8">
        <v>3</v>
      </c>
      <c r="G20" s="8">
        <v>2</v>
      </c>
      <c r="H20" s="8">
        <v>2</v>
      </c>
      <c r="I20" s="8">
        <v>2</v>
      </c>
      <c r="J20" s="8">
        <v>2</v>
      </c>
      <c r="K20" s="8">
        <v>2</v>
      </c>
      <c r="L20" s="8">
        <v>2</v>
      </c>
      <c r="M20" s="8">
        <v>2</v>
      </c>
      <c r="N20" s="8">
        <v>2</v>
      </c>
      <c r="O20" s="8">
        <v>2</v>
      </c>
      <c r="P20" s="8">
        <v>2</v>
      </c>
      <c r="Q20" s="8">
        <v>3</v>
      </c>
      <c r="R20" s="8">
        <v>1</v>
      </c>
      <c r="S20" s="8">
        <v>6</v>
      </c>
      <c r="T20" s="8">
        <v>14</v>
      </c>
      <c r="U20" s="8">
        <v>13</v>
      </c>
      <c r="V20" s="8">
        <v>12</v>
      </c>
      <c r="W20" s="8">
        <v>9</v>
      </c>
      <c r="X20" s="8">
        <v>10</v>
      </c>
      <c r="Y20" s="8">
        <v>13</v>
      </c>
      <c r="Z20" s="8">
        <v>15</v>
      </c>
      <c r="AA20" s="27">
        <v>18</v>
      </c>
      <c r="AB20" s="27">
        <v>18</v>
      </c>
      <c r="AC20" s="8">
        <v>15</v>
      </c>
      <c r="AD20" s="8">
        <v>12</v>
      </c>
      <c r="AE20" s="8">
        <v>10</v>
      </c>
      <c r="AF20" s="8">
        <v>12</v>
      </c>
      <c r="AG20" s="8">
        <v>14</v>
      </c>
      <c r="AH20" s="8">
        <v>13</v>
      </c>
      <c r="AI20" s="8">
        <v>3</v>
      </c>
      <c r="AJ20" s="8">
        <v>2</v>
      </c>
      <c r="AK20" s="8">
        <v>1</v>
      </c>
      <c r="AL20" s="8">
        <v>2</v>
      </c>
      <c r="AM20" s="8">
        <v>2</v>
      </c>
      <c r="AN20" s="8">
        <v>2</v>
      </c>
      <c r="AO20" s="8">
        <v>2</v>
      </c>
      <c r="AP20" s="8">
        <v>2</v>
      </c>
      <c r="AQ20" s="8">
        <v>2</v>
      </c>
      <c r="AR20" s="8">
        <v>2</v>
      </c>
      <c r="AS20" s="8">
        <v>1</v>
      </c>
      <c r="AT20" s="8">
        <v>2</v>
      </c>
      <c r="AU20" s="8">
        <v>3</v>
      </c>
      <c r="AV20" s="8">
        <v>1</v>
      </c>
      <c r="AW20" s="8">
        <v>2</v>
      </c>
      <c r="AX20" s="8">
        <v>2</v>
      </c>
      <c r="AY20" s="9">
        <f>SUM(C20:AX20)</f>
        <v>268</v>
      </c>
    </row>
    <row r="21" spans="1:52" customHeight="1" ht="18.95">
      <c r="A21" s="6">
        <f>AY21</f>
        <v>202</v>
      </c>
      <c r="B21" s="17">
        <v>45614</v>
      </c>
      <c r="C21" s="8">
        <v>2</v>
      </c>
      <c r="D21" s="8">
        <v>2</v>
      </c>
      <c r="E21" s="8">
        <v>1</v>
      </c>
      <c r="F21" s="8">
        <v>2</v>
      </c>
      <c r="G21" s="8">
        <v>2</v>
      </c>
      <c r="H21" s="8">
        <v>2</v>
      </c>
      <c r="I21" s="8">
        <v>1</v>
      </c>
      <c r="J21" s="8">
        <v>2</v>
      </c>
      <c r="K21" s="8">
        <v>2</v>
      </c>
      <c r="L21" s="8">
        <v>1</v>
      </c>
      <c r="M21" s="8">
        <v>2</v>
      </c>
      <c r="N21" s="8">
        <v>2</v>
      </c>
      <c r="O21" s="8">
        <v>2</v>
      </c>
      <c r="P21" s="8">
        <v>2</v>
      </c>
      <c r="Q21" s="8">
        <v>1</v>
      </c>
      <c r="R21" s="8">
        <v>2</v>
      </c>
      <c r="S21" s="8">
        <v>3</v>
      </c>
      <c r="T21" s="8">
        <v>8</v>
      </c>
      <c r="U21" s="8">
        <v>8</v>
      </c>
      <c r="V21" s="8">
        <v>9</v>
      </c>
      <c r="W21" s="8">
        <v>9</v>
      </c>
      <c r="X21" s="8">
        <v>9</v>
      </c>
      <c r="Y21" s="8">
        <v>14</v>
      </c>
      <c r="Z21" s="8">
        <v>16</v>
      </c>
      <c r="AA21" s="27">
        <v>19</v>
      </c>
      <c r="AB21" s="8">
        <v>18</v>
      </c>
      <c r="AC21" s="8">
        <v>15</v>
      </c>
      <c r="AD21" s="8">
        <v>5</v>
      </c>
      <c r="AE21" s="8">
        <v>2</v>
      </c>
      <c r="AF21" s="8">
        <v>2</v>
      </c>
      <c r="AG21" s="8">
        <v>2</v>
      </c>
      <c r="AH21" s="8">
        <v>2</v>
      </c>
      <c r="AI21" s="8">
        <v>3</v>
      </c>
      <c r="AJ21" s="8">
        <v>1</v>
      </c>
      <c r="AK21" s="8">
        <v>2</v>
      </c>
      <c r="AL21" s="8">
        <v>2</v>
      </c>
      <c r="AM21" s="8">
        <v>2</v>
      </c>
      <c r="AN21" s="8">
        <v>2</v>
      </c>
      <c r="AO21" s="8">
        <v>2</v>
      </c>
      <c r="AP21" s="8">
        <v>2</v>
      </c>
      <c r="AQ21" s="8">
        <v>2</v>
      </c>
      <c r="AR21" s="8">
        <v>3</v>
      </c>
      <c r="AS21" s="8">
        <v>1</v>
      </c>
      <c r="AT21" s="8">
        <v>3</v>
      </c>
      <c r="AU21" s="8">
        <v>2</v>
      </c>
      <c r="AV21" s="8">
        <v>2</v>
      </c>
      <c r="AW21" s="8">
        <v>2</v>
      </c>
      <c r="AX21" s="8">
        <v>2</v>
      </c>
      <c r="AY21" s="9">
        <f>SUM(C21:AX21)</f>
        <v>202</v>
      </c>
    </row>
    <row r="22" spans="1:52" customHeight="1" ht="18.95">
      <c r="A22" s="6">
        <f>AY22</f>
        <v>337</v>
      </c>
      <c r="B22" s="17">
        <v>45615</v>
      </c>
      <c r="C22" s="8">
        <v>1</v>
      </c>
      <c r="D22" s="8">
        <v>2</v>
      </c>
      <c r="E22" s="8">
        <v>2</v>
      </c>
      <c r="F22" s="8">
        <v>2</v>
      </c>
      <c r="G22" s="8">
        <v>2</v>
      </c>
      <c r="H22" s="8">
        <v>1</v>
      </c>
      <c r="I22" s="8">
        <v>2</v>
      </c>
      <c r="J22" s="8">
        <v>1</v>
      </c>
      <c r="K22" s="8">
        <v>2</v>
      </c>
      <c r="L22" s="8">
        <v>2</v>
      </c>
      <c r="M22" s="8">
        <v>2</v>
      </c>
      <c r="N22" s="8">
        <v>2</v>
      </c>
      <c r="O22" s="8">
        <v>1</v>
      </c>
      <c r="P22" s="8">
        <v>2</v>
      </c>
      <c r="Q22" s="8">
        <v>2</v>
      </c>
      <c r="R22" s="8">
        <v>2</v>
      </c>
      <c r="S22" s="8">
        <v>6</v>
      </c>
      <c r="T22" s="8">
        <v>8</v>
      </c>
      <c r="U22" s="8">
        <v>9</v>
      </c>
      <c r="V22" s="8">
        <v>7</v>
      </c>
      <c r="W22" s="8">
        <v>8</v>
      </c>
      <c r="X22" s="8">
        <v>9</v>
      </c>
      <c r="Y22" s="8">
        <v>12</v>
      </c>
      <c r="Z22" s="8">
        <v>17</v>
      </c>
      <c r="AA22" s="8">
        <v>20</v>
      </c>
      <c r="AB22" s="8">
        <v>22</v>
      </c>
      <c r="AC22" s="8">
        <v>23</v>
      </c>
      <c r="AD22" s="27">
        <v>24</v>
      </c>
      <c r="AE22" s="8">
        <v>21</v>
      </c>
      <c r="AF22" s="8">
        <v>23</v>
      </c>
      <c r="AG22" s="27">
        <v>24</v>
      </c>
      <c r="AH22" s="8">
        <v>23</v>
      </c>
      <c r="AI22" s="8">
        <v>19</v>
      </c>
      <c r="AJ22" s="8">
        <v>9</v>
      </c>
      <c r="AK22" s="8">
        <v>1</v>
      </c>
      <c r="AL22" s="8">
        <v>2</v>
      </c>
      <c r="AM22" s="8">
        <v>2</v>
      </c>
      <c r="AN22" s="8">
        <v>2</v>
      </c>
      <c r="AO22" s="8">
        <v>2</v>
      </c>
      <c r="AP22" s="8">
        <v>1</v>
      </c>
      <c r="AQ22" s="8">
        <v>2</v>
      </c>
      <c r="AR22" s="8">
        <v>2</v>
      </c>
      <c r="AS22" s="8">
        <v>2</v>
      </c>
      <c r="AT22" s="8">
        <v>2</v>
      </c>
      <c r="AU22" s="8">
        <v>2</v>
      </c>
      <c r="AV22" s="8">
        <v>1</v>
      </c>
      <c r="AW22" s="8">
        <v>3</v>
      </c>
      <c r="AX22" s="8">
        <v>1</v>
      </c>
      <c r="AY22" s="9">
        <f>SUM(C22:AX22)</f>
        <v>337</v>
      </c>
    </row>
    <row r="23" spans="1:52" customHeight="1" ht="18.95">
      <c r="A23" s="6">
        <f>AY23</f>
        <v>322</v>
      </c>
      <c r="B23" s="17">
        <v>45616</v>
      </c>
      <c r="C23" s="8">
        <v>2</v>
      </c>
      <c r="D23" s="8">
        <v>1</v>
      </c>
      <c r="E23" s="8">
        <v>2</v>
      </c>
      <c r="F23" s="8">
        <v>1</v>
      </c>
      <c r="G23" s="8">
        <v>2</v>
      </c>
      <c r="H23" s="8">
        <v>2</v>
      </c>
      <c r="I23" s="8">
        <v>2</v>
      </c>
      <c r="J23" s="8">
        <v>2</v>
      </c>
      <c r="K23" s="8">
        <v>1</v>
      </c>
      <c r="L23" s="8">
        <v>2</v>
      </c>
      <c r="M23" s="8">
        <v>1</v>
      </c>
      <c r="N23" s="8">
        <v>2</v>
      </c>
      <c r="O23" s="8">
        <v>2</v>
      </c>
      <c r="P23" s="8">
        <v>2</v>
      </c>
      <c r="Q23" s="8">
        <v>2</v>
      </c>
      <c r="R23" s="8">
        <v>1</v>
      </c>
      <c r="S23" s="8">
        <v>4</v>
      </c>
      <c r="T23" s="27">
        <v>20</v>
      </c>
      <c r="U23" s="8">
        <v>17</v>
      </c>
      <c r="V23" s="8">
        <v>15</v>
      </c>
      <c r="W23" s="8">
        <v>16</v>
      </c>
      <c r="X23" s="8">
        <v>16</v>
      </c>
      <c r="Y23" s="8">
        <v>16</v>
      </c>
      <c r="Z23" s="8">
        <v>16</v>
      </c>
      <c r="AA23" s="8">
        <v>16</v>
      </c>
      <c r="AB23" s="8">
        <v>17</v>
      </c>
      <c r="AC23" s="27">
        <v>20</v>
      </c>
      <c r="AD23" s="8">
        <v>18</v>
      </c>
      <c r="AE23" s="8">
        <v>16</v>
      </c>
      <c r="AF23" s="8">
        <v>18</v>
      </c>
      <c r="AG23" s="8">
        <v>15</v>
      </c>
      <c r="AH23" s="8">
        <v>17</v>
      </c>
      <c r="AI23" s="8">
        <v>10</v>
      </c>
      <c r="AJ23" s="8">
        <v>3</v>
      </c>
      <c r="AK23" s="8">
        <v>2</v>
      </c>
      <c r="AL23" s="8">
        <v>1</v>
      </c>
      <c r="AM23" s="8">
        <v>2</v>
      </c>
      <c r="AN23" s="8">
        <v>2</v>
      </c>
      <c r="AO23" s="8">
        <v>2</v>
      </c>
      <c r="AP23" s="8">
        <v>2</v>
      </c>
      <c r="AQ23" s="8">
        <v>1</v>
      </c>
      <c r="AR23" s="8">
        <v>3</v>
      </c>
      <c r="AS23" s="8">
        <v>2</v>
      </c>
      <c r="AT23" s="8">
        <v>1</v>
      </c>
      <c r="AU23" s="8">
        <v>2</v>
      </c>
      <c r="AV23" s="8">
        <v>1</v>
      </c>
      <c r="AW23" s="8">
        <v>2</v>
      </c>
      <c r="AX23" s="8">
        <v>2</v>
      </c>
      <c r="AY23" s="9">
        <f>SUM(C23:AX23)</f>
        <v>322</v>
      </c>
    </row>
    <row r="24" spans="1:52" customHeight="1" ht="18.95">
      <c r="A24" s="6">
        <f>AY24</f>
        <v>265</v>
      </c>
      <c r="B24" s="17">
        <v>45617</v>
      </c>
      <c r="C24" s="8">
        <v>1</v>
      </c>
      <c r="D24" s="8">
        <v>2</v>
      </c>
      <c r="E24" s="8">
        <v>2</v>
      </c>
      <c r="F24" s="8">
        <v>1</v>
      </c>
      <c r="G24" s="8">
        <v>2</v>
      </c>
      <c r="H24" s="8">
        <v>1</v>
      </c>
      <c r="I24" s="8">
        <v>1</v>
      </c>
      <c r="J24" s="8">
        <v>2</v>
      </c>
      <c r="K24" s="8">
        <v>2</v>
      </c>
      <c r="L24" s="8">
        <v>2</v>
      </c>
      <c r="M24" s="8">
        <v>1</v>
      </c>
      <c r="N24" s="8">
        <v>2</v>
      </c>
      <c r="O24" s="8">
        <v>1</v>
      </c>
      <c r="P24" s="8">
        <v>2</v>
      </c>
      <c r="Q24" s="8">
        <v>1</v>
      </c>
      <c r="R24" s="8">
        <v>2</v>
      </c>
      <c r="S24" s="8">
        <v>3</v>
      </c>
      <c r="T24" s="8">
        <v>16</v>
      </c>
      <c r="U24" s="8">
        <v>14</v>
      </c>
      <c r="V24" s="8">
        <v>13</v>
      </c>
      <c r="W24" s="8">
        <v>9</v>
      </c>
      <c r="X24" s="8">
        <v>9</v>
      </c>
      <c r="Y24" s="8">
        <v>9</v>
      </c>
      <c r="Z24" s="8">
        <v>12</v>
      </c>
      <c r="AA24" s="8">
        <v>13</v>
      </c>
      <c r="AB24" s="8">
        <v>16</v>
      </c>
      <c r="AC24" s="8">
        <v>14</v>
      </c>
      <c r="AD24" s="8">
        <v>11</v>
      </c>
      <c r="AE24" s="8">
        <v>13</v>
      </c>
      <c r="AF24" s="8">
        <v>15</v>
      </c>
      <c r="AG24" s="27">
        <v>17</v>
      </c>
      <c r="AH24" s="8">
        <v>15</v>
      </c>
      <c r="AI24" s="8">
        <v>11</v>
      </c>
      <c r="AJ24" s="8">
        <v>3</v>
      </c>
      <c r="AK24" s="8">
        <v>1</v>
      </c>
      <c r="AL24" s="8">
        <v>2</v>
      </c>
      <c r="AM24" s="8">
        <v>1</v>
      </c>
      <c r="AN24" s="8">
        <v>2</v>
      </c>
      <c r="AO24" s="8">
        <v>2</v>
      </c>
      <c r="AP24" s="8">
        <v>2</v>
      </c>
      <c r="AQ24" s="8">
        <v>2</v>
      </c>
      <c r="AR24" s="8">
        <v>1</v>
      </c>
      <c r="AS24" s="8">
        <v>3</v>
      </c>
      <c r="AT24" s="8">
        <v>2</v>
      </c>
      <c r="AU24" s="8">
        <v>2</v>
      </c>
      <c r="AV24" s="8">
        <v>2</v>
      </c>
      <c r="AW24" s="8">
        <v>3</v>
      </c>
      <c r="AX24" s="8">
        <v>2</v>
      </c>
      <c r="AY24" s="9">
        <f>SUM(C24:AX24)</f>
        <v>265</v>
      </c>
    </row>
    <row r="25" spans="1:52" customHeight="1" ht="18.95">
      <c r="A25" s="6">
        <f>AY25</f>
        <v>289</v>
      </c>
      <c r="B25" s="17">
        <v>45618</v>
      </c>
      <c r="C25" s="8">
        <v>1</v>
      </c>
      <c r="D25" s="8">
        <v>2</v>
      </c>
      <c r="E25" s="8">
        <v>3</v>
      </c>
      <c r="F25" s="8">
        <v>1</v>
      </c>
      <c r="G25" s="8">
        <v>2</v>
      </c>
      <c r="H25" s="8">
        <v>3</v>
      </c>
      <c r="I25" s="8">
        <v>1</v>
      </c>
      <c r="J25" s="8">
        <v>2</v>
      </c>
      <c r="K25" s="8">
        <v>2</v>
      </c>
      <c r="L25" s="8">
        <v>1</v>
      </c>
      <c r="M25" s="8">
        <v>2</v>
      </c>
      <c r="N25" s="8">
        <v>2</v>
      </c>
      <c r="O25" s="8">
        <v>2</v>
      </c>
      <c r="P25" s="8">
        <v>1</v>
      </c>
      <c r="Q25" s="8">
        <v>2</v>
      </c>
      <c r="R25" s="8">
        <v>3</v>
      </c>
      <c r="S25" s="8">
        <v>6</v>
      </c>
      <c r="T25" s="8">
        <v>18</v>
      </c>
      <c r="U25" s="8">
        <v>15</v>
      </c>
      <c r="V25" s="8">
        <v>13</v>
      </c>
      <c r="W25" s="8">
        <v>14</v>
      </c>
      <c r="X25" s="8">
        <v>12</v>
      </c>
      <c r="Y25" s="8">
        <v>12</v>
      </c>
      <c r="Z25" s="8">
        <v>12</v>
      </c>
      <c r="AA25" s="8">
        <v>12</v>
      </c>
      <c r="AB25" s="8">
        <v>12</v>
      </c>
      <c r="AC25" s="8">
        <v>12</v>
      </c>
      <c r="AD25" s="8">
        <v>16</v>
      </c>
      <c r="AE25" s="8">
        <v>16</v>
      </c>
      <c r="AF25" s="27">
        <v>20</v>
      </c>
      <c r="AG25" s="8">
        <v>19</v>
      </c>
      <c r="AH25" s="8">
        <v>14</v>
      </c>
      <c r="AI25" s="8">
        <v>8</v>
      </c>
      <c r="AJ25" s="8">
        <v>2</v>
      </c>
      <c r="AK25" s="8">
        <v>2</v>
      </c>
      <c r="AL25" s="8">
        <v>2</v>
      </c>
      <c r="AM25" s="8">
        <v>1</v>
      </c>
      <c r="AN25" s="8">
        <v>2</v>
      </c>
      <c r="AO25" s="8">
        <v>2</v>
      </c>
      <c r="AP25" s="8">
        <v>2</v>
      </c>
      <c r="AQ25" s="8">
        <v>2</v>
      </c>
      <c r="AR25" s="8">
        <v>2</v>
      </c>
      <c r="AS25" s="8">
        <v>2</v>
      </c>
      <c r="AT25" s="8">
        <v>2</v>
      </c>
      <c r="AU25" s="8">
        <v>2</v>
      </c>
      <c r="AV25" s="8">
        <v>2</v>
      </c>
      <c r="AW25" s="8">
        <v>2</v>
      </c>
      <c r="AX25" s="8">
        <v>1</v>
      </c>
      <c r="AY25" s="9">
        <f>SUM(C25:AX25)</f>
        <v>289</v>
      </c>
    </row>
    <row r="26" spans="1:52" customHeight="1" ht="18.95">
      <c r="A26" s="6">
        <f>AY26</f>
        <v>253</v>
      </c>
      <c r="B26" s="17">
        <v>45619</v>
      </c>
      <c r="C26" s="8">
        <v>2</v>
      </c>
      <c r="D26" s="8">
        <v>2</v>
      </c>
      <c r="E26" s="8">
        <v>2</v>
      </c>
      <c r="F26" s="8">
        <v>2</v>
      </c>
      <c r="G26" s="8">
        <v>1</v>
      </c>
      <c r="H26" s="8">
        <v>2</v>
      </c>
      <c r="I26" s="8">
        <v>1</v>
      </c>
      <c r="J26" s="8">
        <v>2</v>
      </c>
      <c r="K26" s="8">
        <v>2</v>
      </c>
      <c r="L26" s="8">
        <v>1</v>
      </c>
      <c r="M26" s="8">
        <v>2</v>
      </c>
      <c r="N26" s="8">
        <v>2</v>
      </c>
      <c r="O26" s="8">
        <v>2</v>
      </c>
      <c r="P26" s="8">
        <v>1</v>
      </c>
      <c r="Q26" s="8">
        <v>2</v>
      </c>
      <c r="R26" s="8">
        <v>2</v>
      </c>
      <c r="S26" s="8">
        <v>3</v>
      </c>
      <c r="T26" s="8">
        <v>10</v>
      </c>
      <c r="U26" s="8">
        <v>11</v>
      </c>
      <c r="V26" s="8">
        <v>10</v>
      </c>
      <c r="W26" s="8">
        <v>9</v>
      </c>
      <c r="X26" s="8">
        <v>12</v>
      </c>
      <c r="Y26" s="27">
        <v>17</v>
      </c>
      <c r="Z26" s="27">
        <v>17</v>
      </c>
      <c r="AA26" s="8">
        <v>14</v>
      </c>
      <c r="AB26" s="8">
        <v>13</v>
      </c>
      <c r="AC26" s="8">
        <v>11</v>
      </c>
      <c r="AD26" s="8">
        <v>12</v>
      </c>
      <c r="AE26" s="8">
        <v>15</v>
      </c>
      <c r="AF26" s="8">
        <v>16</v>
      </c>
      <c r="AG26" s="8">
        <v>16</v>
      </c>
      <c r="AH26" s="8">
        <v>4</v>
      </c>
      <c r="AI26" s="8">
        <v>2</v>
      </c>
      <c r="AJ26" s="8">
        <v>2</v>
      </c>
      <c r="AK26" s="8">
        <v>2</v>
      </c>
      <c r="AL26" s="8">
        <v>3</v>
      </c>
      <c r="AM26" s="8">
        <v>1</v>
      </c>
      <c r="AN26" s="8">
        <v>2</v>
      </c>
      <c r="AO26" s="8">
        <v>3</v>
      </c>
      <c r="AP26" s="8">
        <v>2</v>
      </c>
      <c r="AQ26" s="8">
        <v>2</v>
      </c>
      <c r="AR26" s="8">
        <v>3</v>
      </c>
      <c r="AS26" s="8">
        <v>2</v>
      </c>
      <c r="AT26" s="8">
        <v>2</v>
      </c>
      <c r="AU26" s="8">
        <v>2</v>
      </c>
      <c r="AV26" s="8">
        <v>3</v>
      </c>
      <c r="AW26" s="8">
        <v>2</v>
      </c>
      <c r="AX26" s="8">
        <v>2</v>
      </c>
      <c r="AY26" s="9">
        <f>SUM(C26:AX26)</f>
        <v>253</v>
      </c>
    </row>
    <row r="27" spans="1:52" customHeight="1" ht="18.95">
      <c r="A27" s="6">
        <f>AY27</f>
        <v>345</v>
      </c>
      <c r="B27" s="17">
        <v>45620</v>
      </c>
      <c r="C27" s="8">
        <v>2</v>
      </c>
      <c r="D27" s="8">
        <v>2</v>
      </c>
      <c r="E27" s="8">
        <v>3</v>
      </c>
      <c r="F27" s="8">
        <v>2</v>
      </c>
      <c r="G27" s="8">
        <v>2</v>
      </c>
      <c r="H27" s="8">
        <v>2</v>
      </c>
      <c r="I27" s="8">
        <v>3</v>
      </c>
      <c r="J27" s="8">
        <v>2</v>
      </c>
      <c r="K27" s="8">
        <v>2</v>
      </c>
      <c r="L27" s="8">
        <v>2</v>
      </c>
      <c r="M27" s="8">
        <v>3</v>
      </c>
      <c r="N27" s="8">
        <v>1</v>
      </c>
      <c r="O27" s="8">
        <v>3</v>
      </c>
      <c r="P27" s="8">
        <v>2</v>
      </c>
      <c r="Q27" s="8">
        <v>3</v>
      </c>
      <c r="R27" s="8">
        <v>2</v>
      </c>
      <c r="S27" s="8">
        <v>4</v>
      </c>
      <c r="T27" s="8">
        <v>18</v>
      </c>
      <c r="U27" s="8">
        <v>16</v>
      </c>
      <c r="V27" s="8">
        <v>14</v>
      </c>
      <c r="W27" s="8">
        <v>14</v>
      </c>
      <c r="X27" s="8">
        <v>18</v>
      </c>
      <c r="Y27" s="8">
        <v>13</v>
      </c>
      <c r="Z27" s="8">
        <v>16</v>
      </c>
      <c r="AA27" s="8">
        <v>22</v>
      </c>
      <c r="AB27" s="8">
        <v>22</v>
      </c>
      <c r="AC27" s="8">
        <v>21</v>
      </c>
      <c r="AD27" s="8">
        <v>17</v>
      </c>
      <c r="AE27" s="8">
        <v>20</v>
      </c>
      <c r="AF27" s="8">
        <v>23</v>
      </c>
      <c r="AG27" s="27">
        <v>24</v>
      </c>
      <c r="AH27" s="8">
        <v>15</v>
      </c>
      <c r="AI27" s="8">
        <v>4</v>
      </c>
      <c r="AJ27" s="8">
        <v>2</v>
      </c>
      <c r="AK27" s="8">
        <v>2</v>
      </c>
      <c r="AL27" s="8">
        <v>2</v>
      </c>
      <c r="AM27" s="8">
        <v>2</v>
      </c>
      <c r="AN27" s="8">
        <v>1</v>
      </c>
      <c r="AO27" s="8">
        <v>2</v>
      </c>
      <c r="AP27" s="8">
        <v>2</v>
      </c>
      <c r="AQ27" s="8">
        <v>2</v>
      </c>
      <c r="AR27" s="8">
        <v>2</v>
      </c>
      <c r="AS27" s="8">
        <v>2</v>
      </c>
      <c r="AT27" s="8">
        <v>2</v>
      </c>
      <c r="AU27" s="8">
        <v>2</v>
      </c>
      <c r="AV27" s="8">
        <v>1</v>
      </c>
      <c r="AW27" s="8">
        <v>2</v>
      </c>
      <c r="AX27" s="8">
        <v>2</v>
      </c>
      <c r="AY27" s="9">
        <f>SUM(C27:AX27)</f>
        <v>345</v>
      </c>
    </row>
    <row r="28" spans="1:52" customHeight="1" ht="18.95">
      <c r="A28" s="6">
        <f>AY28</f>
        <v>295</v>
      </c>
      <c r="B28" s="17">
        <v>45621</v>
      </c>
      <c r="C28" s="8">
        <v>2</v>
      </c>
      <c r="D28" s="8">
        <v>2</v>
      </c>
      <c r="E28" s="8">
        <v>2</v>
      </c>
      <c r="F28" s="8">
        <v>2</v>
      </c>
      <c r="G28" s="8">
        <v>2</v>
      </c>
      <c r="H28" s="8">
        <v>1</v>
      </c>
      <c r="I28" s="8">
        <v>2</v>
      </c>
      <c r="J28" s="8">
        <v>1</v>
      </c>
      <c r="K28" s="8">
        <v>2</v>
      </c>
      <c r="L28" s="8">
        <v>3</v>
      </c>
      <c r="M28" s="8">
        <v>1</v>
      </c>
      <c r="N28" s="8">
        <v>2</v>
      </c>
      <c r="O28" s="8">
        <v>1</v>
      </c>
      <c r="P28" s="8">
        <v>2</v>
      </c>
      <c r="Q28" s="8">
        <v>2</v>
      </c>
      <c r="R28" s="8">
        <v>4</v>
      </c>
      <c r="S28" s="8">
        <v>7</v>
      </c>
      <c r="T28" s="8">
        <v>18</v>
      </c>
      <c r="U28" s="8">
        <v>14</v>
      </c>
      <c r="V28" s="8">
        <v>12</v>
      </c>
      <c r="W28" s="8">
        <v>12</v>
      </c>
      <c r="X28" s="8">
        <v>10</v>
      </c>
      <c r="Y28" s="8">
        <v>15</v>
      </c>
      <c r="Z28" s="8">
        <v>15</v>
      </c>
      <c r="AA28" s="8">
        <v>20</v>
      </c>
      <c r="AB28" s="27">
        <v>22</v>
      </c>
      <c r="AC28" s="8">
        <v>21</v>
      </c>
      <c r="AD28" s="8">
        <v>17</v>
      </c>
      <c r="AE28" s="8">
        <v>19</v>
      </c>
      <c r="AF28" s="8">
        <v>19</v>
      </c>
      <c r="AG28" s="8">
        <v>10</v>
      </c>
      <c r="AH28" s="8">
        <v>3</v>
      </c>
      <c r="AI28" s="8">
        <v>2</v>
      </c>
      <c r="AJ28" s="8">
        <v>2</v>
      </c>
      <c r="AK28" s="8">
        <v>2</v>
      </c>
      <c r="AL28" s="8">
        <v>1</v>
      </c>
      <c r="AM28" s="8">
        <v>2</v>
      </c>
      <c r="AN28" s="8">
        <v>1</v>
      </c>
      <c r="AO28" s="8">
        <v>3</v>
      </c>
      <c r="AP28" s="8">
        <v>2</v>
      </c>
      <c r="AQ28" s="8">
        <v>1</v>
      </c>
      <c r="AR28" s="8">
        <v>2</v>
      </c>
      <c r="AS28" s="8">
        <v>2</v>
      </c>
      <c r="AT28" s="8">
        <v>2</v>
      </c>
      <c r="AU28" s="8">
        <v>2</v>
      </c>
      <c r="AV28" s="8">
        <v>2</v>
      </c>
      <c r="AW28" s="8">
        <v>2</v>
      </c>
      <c r="AX28" s="8">
        <v>2</v>
      </c>
      <c r="AY28" s="9">
        <f>SUM(C28:AX28)</f>
        <v>295</v>
      </c>
    </row>
    <row r="29" spans="1:52" customHeight="1" ht="18.95">
      <c r="A29" s="6">
        <f>AY29</f>
        <v>239</v>
      </c>
      <c r="B29" s="17">
        <v>45622</v>
      </c>
      <c r="C29" s="8">
        <v>1</v>
      </c>
      <c r="D29" s="8">
        <v>2</v>
      </c>
      <c r="E29" s="8">
        <v>1</v>
      </c>
      <c r="F29" s="8">
        <v>2</v>
      </c>
      <c r="G29" s="8">
        <v>2</v>
      </c>
      <c r="H29" s="8">
        <v>2</v>
      </c>
      <c r="I29" s="8">
        <v>2</v>
      </c>
      <c r="J29" s="8">
        <v>1</v>
      </c>
      <c r="K29" s="8">
        <v>2</v>
      </c>
      <c r="L29" s="8">
        <v>2</v>
      </c>
      <c r="M29" s="8">
        <v>1</v>
      </c>
      <c r="N29" s="8">
        <v>2</v>
      </c>
      <c r="O29" s="8">
        <v>2</v>
      </c>
      <c r="P29" s="8">
        <v>2</v>
      </c>
      <c r="Q29" s="8">
        <v>1</v>
      </c>
      <c r="R29" s="8">
        <v>2</v>
      </c>
      <c r="S29" s="8">
        <v>2</v>
      </c>
      <c r="T29" s="8">
        <v>5</v>
      </c>
      <c r="U29" s="8">
        <v>12</v>
      </c>
      <c r="V29" s="8">
        <v>9</v>
      </c>
      <c r="W29" s="8">
        <v>10</v>
      </c>
      <c r="X29" s="8">
        <v>10</v>
      </c>
      <c r="Y29" s="8">
        <v>9</v>
      </c>
      <c r="Z29" s="8">
        <v>9</v>
      </c>
      <c r="AA29" s="8">
        <v>11</v>
      </c>
      <c r="AB29" s="8">
        <v>12</v>
      </c>
      <c r="AC29" s="8">
        <v>11</v>
      </c>
      <c r="AD29" s="8">
        <v>12</v>
      </c>
      <c r="AE29" s="8">
        <v>12</v>
      </c>
      <c r="AF29" s="8">
        <v>14</v>
      </c>
      <c r="AG29" s="27">
        <v>16</v>
      </c>
      <c r="AH29" s="8">
        <v>10</v>
      </c>
      <c r="AI29" s="8">
        <v>8</v>
      </c>
      <c r="AJ29" s="8">
        <v>7</v>
      </c>
      <c r="AK29" s="8">
        <v>2</v>
      </c>
      <c r="AL29" s="8">
        <v>3</v>
      </c>
      <c r="AM29" s="8">
        <v>2</v>
      </c>
      <c r="AN29" s="8">
        <v>2</v>
      </c>
      <c r="AO29" s="8">
        <v>2</v>
      </c>
      <c r="AP29" s="8">
        <v>2</v>
      </c>
      <c r="AQ29" s="8">
        <v>3</v>
      </c>
      <c r="AR29" s="8">
        <v>2</v>
      </c>
      <c r="AS29" s="8">
        <v>2</v>
      </c>
      <c r="AT29" s="8">
        <v>3</v>
      </c>
      <c r="AU29" s="8">
        <v>3</v>
      </c>
      <c r="AV29" s="8">
        <v>2</v>
      </c>
      <c r="AW29" s="8">
        <v>3</v>
      </c>
      <c r="AX29" s="8">
        <v>2</v>
      </c>
      <c r="AY29" s="9">
        <f>SUM(C29:AX29)</f>
        <v>239</v>
      </c>
    </row>
    <row r="30" spans="1:52" customHeight="1" ht="18.95">
      <c r="A30" s="6">
        <f>AY30</f>
        <v>269</v>
      </c>
      <c r="B30" s="17">
        <v>45623</v>
      </c>
      <c r="C30" s="8">
        <v>2</v>
      </c>
      <c r="D30" s="8">
        <v>2</v>
      </c>
      <c r="E30" s="8">
        <v>3</v>
      </c>
      <c r="F30" s="8">
        <v>2</v>
      </c>
      <c r="G30" s="8">
        <v>2</v>
      </c>
      <c r="H30" s="8">
        <v>2</v>
      </c>
      <c r="I30" s="8">
        <v>2</v>
      </c>
      <c r="J30" s="8">
        <v>2</v>
      </c>
      <c r="K30" s="8">
        <v>3</v>
      </c>
      <c r="L30" s="8">
        <v>2</v>
      </c>
      <c r="M30" s="8">
        <v>2</v>
      </c>
      <c r="N30" s="8">
        <v>2</v>
      </c>
      <c r="O30" s="8">
        <v>2</v>
      </c>
      <c r="P30" s="8">
        <v>3</v>
      </c>
      <c r="Q30" s="8">
        <v>1</v>
      </c>
      <c r="R30" s="8">
        <v>3</v>
      </c>
      <c r="S30" s="8">
        <v>5</v>
      </c>
      <c r="T30" s="8">
        <v>19</v>
      </c>
      <c r="U30" s="8">
        <v>16</v>
      </c>
      <c r="V30" s="8">
        <v>16</v>
      </c>
      <c r="W30" s="8">
        <v>15</v>
      </c>
      <c r="X30" s="8">
        <v>16</v>
      </c>
      <c r="Y30" s="8">
        <v>15</v>
      </c>
      <c r="Z30" s="8">
        <v>15</v>
      </c>
      <c r="AA30" s="8">
        <v>22</v>
      </c>
      <c r="AB30" s="27">
        <v>23</v>
      </c>
      <c r="AC30" s="8">
        <v>22</v>
      </c>
      <c r="AD30" s="8">
        <v>11</v>
      </c>
      <c r="AE30" s="8">
        <v>3</v>
      </c>
      <c r="AF30" s="8">
        <v>3</v>
      </c>
      <c r="AG30" s="8">
        <v>2</v>
      </c>
      <c r="AH30" s="8">
        <v>2</v>
      </c>
      <c r="AI30" s="8">
        <v>2</v>
      </c>
      <c r="AJ30" s="8">
        <v>2</v>
      </c>
      <c r="AK30" s="8">
        <v>1</v>
      </c>
      <c r="AL30" s="8">
        <v>2</v>
      </c>
      <c r="AM30" s="8">
        <v>2</v>
      </c>
      <c r="AN30" s="8">
        <v>2</v>
      </c>
      <c r="AO30" s="8">
        <v>2</v>
      </c>
      <c r="AP30" s="8">
        <v>1</v>
      </c>
      <c r="AQ30" s="8">
        <v>2</v>
      </c>
      <c r="AR30" s="8">
        <v>2</v>
      </c>
      <c r="AS30" s="8">
        <v>2</v>
      </c>
      <c r="AT30" s="8">
        <v>2</v>
      </c>
      <c r="AU30" s="8">
        <v>2</v>
      </c>
      <c r="AV30" s="8">
        <v>2</v>
      </c>
      <c r="AW30" s="8">
        <v>2</v>
      </c>
      <c r="AX30" s="8">
        <v>1</v>
      </c>
      <c r="AY30" s="9">
        <f>SUM(C30:AX30)</f>
        <v>269</v>
      </c>
    </row>
    <row r="31" spans="1:52" customHeight="1" ht="18.95">
      <c r="A31" s="6">
        <f>AY31</f>
        <v>342</v>
      </c>
      <c r="B31" s="17">
        <v>45624</v>
      </c>
      <c r="C31" s="8">
        <v>2</v>
      </c>
      <c r="D31" s="8">
        <v>1</v>
      </c>
      <c r="E31" s="8">
        <v>2</v>
      </c>
      <c r="F31" s="8">
        <v>2</v>
      </c>
      <c r="G31" s="8">
        <v>2</v>
      </c>
      <c r="H31" s="8">
        <v>2</v>
      </c>
      <c r="I31" s="8">
        <v>1</v>
      </c>
      <c r="J31" s="8">
        <v>2</v>
      </c>
      <c r="K31" s="8">
        <v>1</v>
      </c>
      <c r="L31" s="8">
        <v>2</v>
      </c>
      <c r="M31" s="8">
        <v>2</v>
      </c>
      <c r="N31" s="8">
        <v>2</v>
      </c>
      <c r="O31" s="8">
        <v>1</v>
      </c>
      <c r="P31" s="8">
        <v>2</v>
      </c>
      <c r="Q31" s="8">
        <v>2</v>
      </c>
      <c r="R31" s="8">
        <v>3</v>
      </c>
      <c r="S31" s="8">
        <v>9</v>
      </c>
      <c r="T31" s="27">
        <v>23</v>
      </c>
      <c r="U31" s="8">
        <v>15</v>
      </c>
      <c r="V31" s="8">
        <v>19</v>
      </c>
      <c r="W31" s="8">
        <v>16</v>
      </c>
      <c r="X31" s="8">
        <v>19</v>
      </c>
      <c r="Y31" s="8">
        <v>16</v>
      </c>
      <c r="Z31" s="8">
        <v>15</v>
      </c>
      <c r="AA31" s="8">
        <v>19</v>
      </c>
      <c r="AB31" s="8">
        <v>22</v>
      </c>
      <c r="AC31" s="8">
        <v>19</v>
      </c>
      <c r="AD31" s="8">
        <v>18</v>
      </c>
      <c r="AE31" s="8">
        <v>19</v>
      </c>
      <c r="AF31" s="27">
        <v>23</v>
      </c>
      <c r="AG31" s="8">
        <v>22</v>
      </c>
      <c r="AH31" s="8">
        <v>9</v>
      </c>
      <c r="AI31" s="8">
        <v>3</v>
      </c>
      <c r="AJ31" s="8">
        <v>3</v>
      </c>
      <c r="AK31" s="8">
        <v>1</v>
      </c>
      <c r="AL31" s="8">
        <v>2</v>
      </c>
      <c r="AM31" s="8">
        <v>2</v>
      </c>
      <c r="AN31" s="8">
        <v>1</v>
      </c>
      <c r="AO31" s="8">
        <v>2</v>
      </c>
      <c r="AP31" s="8">
        <v>2</v>
      </c>
      <c r="AQ31" s="8">
        <v>2</v>
      </c>
      <c r="AR31" s="8">
        <v>2</v>
      </c>
      <c r="AS31" s="8">
        <v>1</v>
      </c>
      <c r="AT31" s="8">
        <v>2</v>
      </c>
      <c r="AU31" s="8">
        <v>2</v>
      </c>
      <c r="AV31" s="8">
        <v>2</v>
      </c>
      <c r="AW31" s="8">
        <v>2</v>
      </c>
      <c r="AX31" s="8">
        <v>1</v>
      </c>
      <c r="AY31" s="9">
        <f>SUM(C31:AX31)</f>
        <v>342</v>
      </c>
    </row>
    <row r="32" spans="1:52" customHeight="1" ht="18.95">
      <c r="A32" s="6">
        <f>AY32</f>
        <v>236</v>
      </c>
      <c r="B32" s="17">
        <v>45625</v>
      </c>
      <c r="C32" s="8">
        <v>2</v>
      </c>
      <c r="D32" s="8">
        <v>2</v>
      </c>
      <c r="E32" s="8">
        <v>2</v>
      </c>
      <c r="F32" s="8">
        <v>1</v>
      </c>
      <c r="G32" s="8">
        <v>2</v>
      </c>
      <c r="H32" s="8">
        <v>2</v>
      </c>
      <c r="I32" s="8">
        <v>1</v>
      </c>
      <c r="J32" s="8">
        <v>2</v>
      </c>
      <c r="K32" s="8">
        <v>1</v>
      </c>
      <c r="L32" s="8">
        <v>2</v>
      </c>
      <c r="M32" s="8">
        <v>2</v>
      </c>
      <c r="N32" s="8">
        <v>2</v>
      </c>
      <c r="O32" s="8">
        <v>2</v>
      </c>
      <c r="P32" s="8">
        <v>1</v>
      </c>
      <c r="Q32" s="8">
        <v>2</v>
      </c>
      <c r="R32" s="8">
        <v>1</v>
      </c>
      <c r="S32" s="8">
        <v>7</v>
      </c>
      <c r="T32" s="27">
        <v>16</v>
      </c>
      <c r="U32" s="8">
        <v>10</v>
      </c>
      <c r="V32" s="8">
        <v>11</v>
      </c>
      <c r="W32" s="8">
        <v>10</v>
      </c>
      <c r="X32" s="8">
        <v>12</v>
      </c>
      <c r="Y32" s="8">
        <v>12</v>
      </c>
      <c r="Z32" s="8">
        <v>14</v>
      </c>
      <c r="AA32" s="8">
        <v>12</v>
      </c>
      <c r="AB32" s="8">
        <v>9</v>
      </c>
      <c r="AC32" s="8">
        <v>9</v>
      </c>
      <c r="AD32" s="8">
        <v>9</v>
      </c>
      <c r="AE32" s="8">
        <v>10</v>
      </c>
      <c r="AF32" s="8">
        <v>9</v>
      </c>
      <c r="AG32" s="8">
        <v>9</v>
      </c>
      <c r="AH32" s="8">
        <v>10</v>
      </c>
      <c r="AI32" s="8">
        <v>9</v>
      </c>
      <c r="AJ32" s="8">
        <v>7</v>
      </c>
      <c r="AK32" s="8">
        <v>1</v>
      </c>
      <c r="AL32" s="8">
        <v>2</v>
      </c>
      <c r="AM32" s="8">
        <v>1</v>
      </c>
      <c r="AN32" s="8">
        <v>2</v>
      </c>
      <c r="AO32" s="8">
        <v>1</v>
      </c>
      <c r="AP32" s="8">
        <v>2</v>
      </c>
      <c r="AQ32" s="8">
        <v>2</v>
      </c>
      <c r="AR32" s="8">
        <v>2</v>
      </c>
      <c r="AS32" s="8">
        <v>2</v>
      </c>
      <c r="AT32" s="8">
        <v>2</v>
      </c>
      <c r="AU32" s="8">
        <v>2</v>
      </c>
      <c r="AV32" s="8">
        <v>2</v>
      </c>
      <c r="AW32" s="8">
        <v>1</v>
      </c>
      <c r="AX32" s="8">
        <v>2</v>
      </c>
      <c r="AY32" s="9">
        <f>SUM(C32:AX32)</f>
        <v>236</v>
      </c>
    </row>
    <row r="33" spans="1:52" customHeight="1" ht="18.95">
      <c r="A33" s="6">
        <f>AY33</f>
        <v>385</v>
      </c>
      <c r="B33" s="17">
        <v>45626</v>
      </c>
      <c r="C33" s="8">
        <v>1</v>
      </c>
      <c r="D33" s="8">
        <v>2</v>
      </c>
      <c r="E33" s="8">
        <v>2</v>
      </c>
      <c r="F33" s="8">
        <v>2</v>
      </c>
      <c r="G33" s="8">
        <v>2</v>
      </c>
      <c r="H33" s="8">
        <v>1</v>
      </c>
      <c r="I33" s="8">
        <v>2</v>
      </c>
      <c r="J33" s="8">
        <v>1</v>
      </c>
      <c r="K33" s="8">
        <v>2</v>
      </c>
      <c r="L33" s="8">
        <v>1</v>
      </c>
      <c r="M33" s="8">
        <v>2</v>
      </c>
      <c r="N33" s="8">
        <v>2</v>
      </c>
      <c r="O33" s="8">
        <v>2</v>
      </c>
      <c r="P33" s="8">
        <v>2</v>
      </c>
      <c r="Q33" s="8">
        <v>1</v>
      </c>
      <c r="R33" s="8">
        <v>2</v>
      </c>
      <c r="S33" s="8">
        <v>6</v>
      </c>
      <c r="T33" s="8">
        <v>22</v>
      </c>
      <c r="U33" s="8">
        <v>21</v>
      </c>
      <c r="V33" s="8">
        <v>20</v>
      </c>
      <c r="W33" s="8">
        <v>18</v>
      </c>
      <c r="X33" s="8">
        <v>18</v>
      </c>
      <c r="Y33" s="27">
        <v>24</v>
      </c>
      <c r="Z33" s="27">
        <v>24</v>
      </c>
      <c r="AA33" s="8">
        <v>21</v>
      </c>
      <c r="AB33" s="27">
        <v>24</v>
      </c>
      <c r="AC33" s="8">
        <v>22</v>
      </c>
      <c r="AD33" s="8">
        <v>17</v>
      </c>
      <c r="AE33" s="8">
        <v>19</v>
      </c>
      <c r="AF33" s="8">
        <v>22</v>
      </c>
      <c r="AG33" s="8">
        <v>22</v>
      </c>
      <c r="AH33" s="8">
        <v>17</v>
      </c>
      <c r="AI33" s="8">
        <v>8</v>
      </c>
      <c r="AJ33" s="8">
        <v>4</v>
      </c>
      <c r="AK33" s="8">
        <v>2</v>
      </c>
      <c r="AL33" s="8">
        <v>2</v>
      </c>
      <c r="AM33" s="8">
        <v>2</v>
      </c>
      <c r="AN33" s="8">
        <v>2</v>
      </c>
      <c r="AO33" s="8">
        <v>3</v>
      </c>
      <c r="AP33" s="8">
        <v>2</v>
      </c>
      <c r="AQ33" s="8">
        <v>2</v>
      </c>
      <c r="AR33" s="8">
        <v>2</v>
      </c>
      <c r="AS33" s="8">
        <v>2</v>
      </c>
      <c r="AT33" s="8">
        <v>3</v>
      </c>
      <c r="AU33" s="8">
        <v>1</v>
      </c>
      <c r="AV33" s="8">
        <v>2</v>
      </c>
      <c r="AW33" s="8">
        <v>2</v>
      </c>
      <c r="AX33" s="8">
        <v>2</v>
      </c>
      <c r="AY33" s="9">
        <f>SUM(C33:AX33)</f>
        <v>385</v>
      </c>
    </row>
    <row r="34" spans="1:52" customHeight="1" ht="18.95">
      <c r="A34" s="6">
        <f>AY34</f>
        <v>0</v>
      </c>
      <c r="B34" s="17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9">
        <f>SUM(C34:AX34)</f>
        <v>0</v>
      </c>
    </row>
    <row r="35" spans="1:52" customHeight="1" ht="18">
      <c r="A35" s="6">
        <f>AY35</f>
        <v>7949</v>
      </c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2">
        <f>SUM(AY4:AY34)</f>
        <v>7949</v>
      </c>
    </row>
    <row r="36" spans="1:52" customHeight="1" ht="18">
      <c r="B36" s="13" t="s">
        <v>53</v>
      </c>
    </row>
    <row r="37" spans="1:52" customHeight="1" ht="18">
      <c r="B37" s="7">
        <f>VLOOKUP($AY$37,$A$4:$AX$34,2,FALSE)</f>
        <v>45626</v>
      </c>
      <c r="C37" s="14">
        <f>VLOOKUP($AY$37,$A$4:$AX$34,3,FALSE)</f>
        <v>1</v>
      </c>
      <c r="D37" s="14">
        <f>VLOOKUP($AY$37,$A$4:$AX$34,4,FALSE)</f>
        <v>2</v>
      </c>
      <c r="E37" s="14">
        <f>VLOOKUP($AY$37,$A$4:$AX$34,5,FALSE)</f>
        <v>2</v>
      </c>
      <c r="F37" s="14">
        <f>VLOOKUP($AY$37,$A$4:$AX$34,6,FALSE)</f>
        <v>2</v>
      </c>
      <c r="G37" s="14">
        <f>VLOOKUP($AY$37,$A$4:$AX$34,7,FALSE)</f>
        <v>2</v>
      </c>
      <c r="H37" s="14">
        <f>VLOOKUP($AY$37,$A$4:$AX$34,8,FALSE)</f>
        <v>1</v>
      </c>
      <c r="I37" s="14">
        <f>VLOOKUP($AY$37,$A$4:$AX$34,9,FALSE)</f>
        <v>2</v>
      </c>
      <c r="J37" s="14">
        <f>VLOOKUP($AY$37,$A$4:$AX$34,10,FALSE)</f>
        <v>1</v>
      </c>
      <c r="K37" s="14">
        <f>VLOOKUP($AY$37,$A$4:$AX$34,11,FALSE)</f>
        <v>2</v>
      </c>
      <c r="L37" s="14">
        <f>VLOOKUP($AY$37,$A$4:$AX$34,12,FALSE)</f>
        <v>1</v>
      </c>
      <c r="M37" s="14">
        <f>VLOOKUP($AY$37,$A$4:$AX$34,13,FALSE)</f>
        <v>2</v>
      </c>
      <c r="N37" s="14">
        <f>VLOOKUP($AY$37,$A$4:$AX$34,14,FALSE)</f>
        <v>2</v>
      </c>
      <c r="O37" s="14">
        <f>VLOOKUP($AY$37,$A$4:$AX$34,15,FALSE)</f>
        <v>2</v>
      </c>
      <c r="P37" s="14">
        <f>VLOOKUP($AY$37,$A$4:$AX$34,16,FALSE)</f>
        <v>2</v>
      </c>
      <c r="Q37" s="14">
        <f>VLOOKUP($AY$37,$A$4:$AX$34,17,FALSE)</f>
        <v>1</v>
      </c>
      <c r="R37" s="14">
        <f>VLOOKUP($AY$37,$A$4:$AX$34,18,FALSE)</f>
        <v>2</v>
      </c>
      <c r="S37" s="14">
        <f>VLOOKUP($AY$37,$A$4:$AX$43,19,FALSE)</f>
        <v>6</v>
      </c>
      <c r="T37" s="14">
        <f>VLOOKUP($AY$37,$A$4:$AX$34,20,FALSE)</f>
        <v>22</v>
      </c>
      <c r="U37" s="14">
        <f>VLOOKUP($AY$37,$A$4:$AX$34,21,FALSE)</f>
        <v>21</v>
      </c>
      <c r="V37" s="14">
        <f>VLOOKUP($AY$37,$A$4:$AX$34,22,FALSE)</f>
        <v>20</v>
      </c>
      <c r="W37" s="14">
        <f>VLOOKUP($AY$37,$A$4:$AX$34,23,FALSE)</f>
        <v>18</v>
      </c>
      <c r="X37" s="14">
        <f>VLOOKUP($AY$37,$A$4:$AX$34,24,FALSE)</f>
        <v>18</v>
      </c>
      <c r="Y37" s="14">
        <f>VLOOKUP($AY$37,$A$4:$AX$34,25,FALSE)</f>
        <v>24</v>
      </c>
      <c r="Z37" s="14">
        <f>VLOOKUP($AY$37,$A$4:$AX$34,26,FALSE)</f>
        <v>24</v>
      </c>
      <c r="AA37" s="14">
        <f>VLOOKUP($AY$37,$A$4:$AX$34,27,FALSE)</f>
        <v>21</v>
      </c>
      <c r="AB37" s="14">
        <f>VLOOKUP($AY$37,$A$4:$AX$34,28,FALSE)</f>
        <v>24</v>
      </c>
      <c r="AC37" s="14">
        <f>VLOOKUP($AY$37,$A$4:$AX$34,29,FALSE)</f>
        <v>22</v>
      </c>
      <c r="AD37" s="14">
        <f>VLOOKUP($AY$37,$A$4:$AX$34,30,FALSE)</f>
        <v>17</v>
      </c>
      <c r="AE37" s="14">
        <f>VLOOKUP($AY$37,$A$4:$AX$34,31,FALSE)</f>
        <v>19</v>
      </c>
      <c r="AF37" s="14">
        <f>VLOOKUP($AY$37,$A$4:$AX$34,32,FALSE)</f>
        <v>22</v>
      </c>
      <c r="AG37" s="14">
        <f>VLOOKUP($AY$37,$A$4:$AX$34,33,FALSE)</f>
        <v>22</v>
      </c>
      <c r="AH37" s="14">
        <f>VLOOKUP($AY$37,$A$4:$AX$34,34,FALSE)</f>
        <v>17</v>
      </c>
      <c r="AI37" s="14">
        <f>VLOOKUP($AY$37,$A$4:$AX$34,35,FALSE)</f>
        <v>8</v>
      </c>
      <c r="AJ37" s="14">
        <f>VLOOKUP($AY$37,$A$4:$AX$34,36,FALSE)</f>
        <v>4</v>
      </c>
      <c r="AK37" s="14">
        <f>VLOOKUP($AY$37,$A$4:$AX$34,37,FALSE)</f>
        <v>2</v>
      </c>
      <c r="AL37" s="14">
        <f>VLOOKUP($AY$37,$A$4:$AX$34,38,FALSE)</f>
        <v>2</v>
      </c>
      <c r="AM37" s="14">
        <f>VLOOKUP($AY$37,$A$4:$AX$34,39,FALSE)</f>
        <v>2</v>
      </c>
      <c r="AN37" s="14">
        <f>VLOOKUP($AY$37,$A$4:$AX$34,40,FALSE)</f>
        <v>2</v>
      </c>
      <c r="AO37" s="14">
        <f>VLOOKUP($AY$37,$A$4:$AX$34,41,FALSE)</f>
        <v>3</v>
      </c>
      <c r="AP37" s="14">
        <f>VLOOKUP($AY$37,$A$4:$AX$34,42,FALSE)</f>
        <v>2</v>
      </c>
      <c r="AQ37" s="14">
        <f>VLOOKUP($AY$37,$A$4:$AX$34,43,FALSE)</f>
        <v>2</v>
      </c>
      <c r="AR37" s="14">
        <f>VLOOKUP($AY$37,$A$4:$AX$34,44,FALSE)</f>
        <v>2</v>
      </c>
      <c r="AS37" s="14">
        <f>VLOOKUP($AY$37,$A$4:$AX$34,45,FALSE)</f>
        <v>2</v>
      </c>
      <c r="AT37" s="14">
        <f>VLOOKUP($AY$37,$A$4:$AX$34,46,FALSE)</f>
        <v>3</v>
      </c>
      <c r="AU37" s="14">
        <f>VLOOKUP($AY$37,$A$4:$AX$34,47,FALSE)</f>
        <v>1</v>
      </c>
      <c r="AV37" s="14">
        <f>VLOOKUP($AY$37,$A$4:$AX$34,48,FALSE)</f>
        <v>2</v>
      </c>
      <c r="AW37" s="14">
        <f>VLOOKUP($AY$37,$A$4:$AX$34,49,FALSE)</f>
        <v>2</v>
      </c>
      <c r="AX37" s="14">
        <f>VLOOKUP($AY$37,$A$4:$AX$34,50,FALSE)</f>
        <v>2</v>
      </c>
      <c r="AY37" s="9">
        <f>MAX(AY4:AY34)</f>
        <v>385</v>
      </c>
    </row>
    <row r="38" spans="1:52" customHeight="1" ht="18">
      <c r="B38" s="13" t="s">
        <v>54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</row>
    <row r="39" spans="1:52" customHeight="1" ht="18">
      <c r="B39" s="7"/>
      <c r="C39" s="14">
        <f>IFERROR(SUM(C4:C34)/(31-COUNTIF(C4:C34,"0")),0)</f>
        <v>1.6451612903226</v>
      </c>
      <c r="D39" s="14">
        <f>IFERROR(SUM(D4:D34)/(31-COUNTIF(D4:D34,"0")),0)</f>
        <v>1.7741935483871</v>
      </c>
      <c r="E39" s="14">
        <f>IFERROR(SUM(E4:E34)/(31-COUNTIF(E4:E34,"0")),0)</f>
        <v>1.9677419354839</v>
      </c>
      <c r="F39" s="14">
        <f>IFERROR(SUM(F4:F34)/(31-COUNTIF(F4:F34,"0")),0)</f>
        <v>1.741935483871</v>
      </c>
      <c r="G39" s="14">
        <f>IFERROR(SUM(G4:G34)/(31-COUNTIF(G4:G34,"0")),0)</f>
        <v>1.8387096774194</v>
      </c>
      <c r="H39" s="14">
        <f>IFERROR(SUM(H4:H34)/(31-COUNTIF(H4:H34,"0")),0)</f>
        <v>1.6774193548387</v>
      </c>
      <c r="I39" s="14">
        <f>IFERROR(SUM(I4:I34)/(31-COUNTIF(I4:I34,"0")),0)</f>
        <v>1.6129032258065</v>
      </c>
      <c r="J39" s="14">
        <f>IFERROR(SUM(J4:J34)/(31-COUNTIF(J4:J34,"0")),0)</f>
        <v>1.741935483871</v>
      </c>
      <c r="K39" s="14">
        <f>IFERROR(SUM(K4:K34)/(31-COUNTIF(K4:K34,"0")),0)</f>
        <v>1.741935483871</v>
      </c>
      <c r="L39" s="14">
        <f>IFERROR(SUM(L4:L34)/(31-COUNTIF(L4:L34,"0")),0)</f>
        <v>1.8064516129032</v>
      </c>
      <c r="M39" s="14">
        <f>IFERROR(SUM(M4:M34)/(31-COUNTIF(M4:M34,"0")),0)</f>
        <v>1.6129032258065</v>
      </c>
      <c r="N39" s="14">
        <f>IFERROR(SUM(N4:N34)/(31-COUNTIF(N4:N34,"0")),0)</f>
        <v>1.8387096774194</v>
      </c>
      <c r="O39" s="14">
        <f>IFERROR(SUM(O4:O34)/(31-COUNTIF(O4:O34,"0")),0)</f>
        <v>1.7741935483871</v>
      </c>
      <c r="P39" s="14">
        <f>IFERROR(SUM(P4:P34)/(31-COUNTIF(P4:P34,"0")),0)</f>
        <v>1.6774193548387</v>
      </c>
      <c r="Q39" s="14">
        <f>IFERROR(SUM(Q4:Q34)/(31-COUNTIF(Q4:Q34,"0")),0)</f>
        <v>1.8064516129032</v>
      </c>
      <c r="R39" s="14">
        <f>IFERROR(SUM(R4:R34)/(31-COUNTIF(R4:R34,"0")),0)</f>
        <v>2.1612903225806</v>
      </c>
      <c r="S39" s="14">
        <f>IFERROR(SUM(S4:S34)/(31-COUNTIF(S4:S34,"0")),0)</f>
        <v>4.3225806451613</v>
      </c>
      <c r="T39" s="14">
        <f>IFERROR(SUM(T4:T34)/(31-COUNTIF(T4:T34,"0")),0)</f>
        <v>11.096774193548</v>
      </c>
      <c r="U39" s="14">
        <f>IFERROR(SUM(U4:U34)/(31-COUNTIF(U4:U34,"0")),0)</f>
        <v>10.612903225806</v>
      </c>
      <c r="V39" s="14">
        <f>IFERROR(SUM(V4:V34)/(31-COUNTIF(V4:V34,"0")),0)</f>
        <v>10.387096774194</v>
      </c>
      <c r="W39" s="14">
        <f>IFERROR(SUM(W4:W34)/(31-COUNTIF(W4:W34,"0")),0)</f>
        <v>10.58064516129</v>
      </c>
      <c r="X39" s="14">
        <f>IFERROR(SUM(X4:X34)/(31-COUNTIF(X4:X34,"0")),0)</f>
        <v>11.225806451613</v>
      </c>
      <c r="Y39" s="14">
        <f>IFERROR(SUM(Y4:Y34)/(31-COUNTIF(Y4:Y34,"0")),0)</f>
        <v>12.129032258065</v>
      </c>
      <c r="Z39" s="14">
        <f>IFERROR(SUM(Z4:Z34)/(31-COUNTIF(Z4:Z34,"0")),0)</f>
        <v>12.516129032258</v>
      </c>
      <c r="AA39" s="14">
        <f>IFERROR(SUM(AA4:AA34)/(31-COUNTIF(AA4:AA34,"0")),0)</f>
        <v>14.451612903226</v>
      </c>
      <c r="AB39" s="14">
        <f>IFERROR(SUM(AB4:AB34)/(31-COUNTIF(AB4:AB34,"0")),0)</f>
        <v>15.645161290323</v>
      </c>
      <c r="AC39" s="14">
        <f>IFERROR(SUM(AC4:AC34)/(31-COUNTIF(AC4:AC34,"0")),0)</f>
        <v>15.322580645161</v>
      </c>
      <c r="AD39" s="14">
        <f>IFERROR(SUM(AD4:AD34)/(31-COUNTIF(AD4:AD34,"0")),0)</f>
        <v>14.064516129032</v>
      </c>
      <c r="AE39" s="14">
        <f>IFERROR(SUM(AE4:AE34)/(31-COUNTIF(AE4:AE34,"0")),0)</f>
        <v>13.967741935484</v>
      </c>
      <c r="AF39" s="14">
        <f>IFERROR(SUM(AF4:AF34)/(31-COUNTIF(AF4:AF34,"0")),0)</f>
        <v>14.548387096774</v>
      </c>
      <c r="AG39" s="14">
        <f>IFERROR(SUM(AG4:AG34)/(31-COUNTIF(AG4:AG34,"0")),0)</f>
        <v>13.225806451613</v>
      </c>
      <c r="AH39" s="14">
        <f>IFERROR(SUM(AH4:AH34)/(31-COUNTIF(AH4:AH34,"0")),0)</f>
        <v>9.1612903225806</v>
      </c>
      <c r="AI39" s="14">
        <f>IFERROR(SUM(AI4:AI34)/(31-COUNTIF(AI4:AI34,"0")),0)</f>
        <v>5.3548387096774</v>
      </c>
      <c r="AJ39" s="14">
        <f>IFERROR(SUM(AJ4:AJ34)/(31-COUNTIF(AJ4:AJ34,"0")),0)</f>
        <v>3.1935483870968</v>
      </c>
      <c r="AK39" s="14">
        <f>IFERROR(SUM(AK4:AK34)/(31-COUNTIF(AK4:AK34,"0")),0)</f>
        <v>1.6451612903226</v>
      </c>
      <c r="AL39" s="14">
        <f>IFERROR(SUM(AL4:AL34)/(31-COUNTIF(AL4:AL34,"0")),0)</f>
        <v>1.9354838709677</v>
      </c>
      <c r="AM39" s="14">
        <f>IFERROR(SUM(AM4:AM34)/(31-COUNTIF(AM4:AM34,"0")),0)</f>
        <v>1.741935483871</v>
      </c>
      <c r="AN39" s="14">
        <f>IFERROR(SUM(AN4:AN34)/(31-COUNTIF(AN4:AN34,"0")),0)</f>
        <v>1.9032258064516</v>
      </c>
      <c r="AO39" s="14">
        <f>IFERROR(SUM(AO4:AO34)/(31-COUNTIF(AO4:AO34,"0")),0)</f>
        <v>1.8387096774194</v>
      </c>
      <c r="AP39" s="14">
        <f>IFERROR(SUM(AP4:AP34)/(31-COUNTIF(AP4:AP34,"0")),0)</f>
        <v>1.9677419354839</v>
      </c>
      <c r="AQ39" s="14">
        <f>IFERROR(SUM(AQ4:AQ34)/(31-COUNTIF(AQ4:AQ34,"0")),0)</f>
        <v>1.8709677419355</v>
      </c>
      <c r="AR39" s="14">
        <f>IFERROR(SUM(AR4:AR34)/(31-COUNTIF(AR4:AR34,"0")),0)</f>
        <v>2.0322580645161</v>
      </c>
      <c r="AS39" s="14">
        <f>IFERROR(SUM(AS4:AS34)/(31-COUNTIF(AS4:AS34,"0")),0)</f>
        <v>1.9677419354839</v>
      </c>
      <c r="AT39" s="14">
        <f>IFERROR(SUM(AT4:AT34)/(31-COUNTIF(AT4:AT34,"0")),0)</f>
        <v>1.8709677419355</v>
      </c>
      <c r="AU39" s="14">
        <f>IFERROR(SUM(AU4:AU34)/(31-COUNTIF(AU4:AU34,"0")),0)</f>
        <v>2</v>
      </c>
      <c r="AV39" s="14">
        <f>IFERROR(SUM(AV4:AV34)/(31-COUNTIF(AV4:AV34,"0")),0)</f>
        <v>1.7741935483871</v>
      </c>
      <c r="AW39" s="14">
        <f>IFERROR(SUM(AW4:AW34)/(31-COUNTIF(AW4:AW34,"0")),0)</f>
        <v>1.8709677419355</v>
      </c>
      <c r="AX39" s="14">
        <f>IFERROR(SUM(AX4:AX34)/(31-COUNTIF(AX4:AX34,"0")),0)</f>
        <v>1.7741935483871</v>
      </c>
      <c r="AY39" s="16">
        <f>IFERROR(SUM(AY4:AY34)/(31-COUNTIF(AY4:AY34,"0")),0)</f>
        <v>264.96666666667</v>
      </c>
    </row>
    <row r="76" spans="1:52" customHeight="1" ht="18">
      <c r="B76" s="21" t="s">
        <v>55</v>
      </c>
      <c r="C76" s="24">
        <v>0</v>
      </c>
      <c r="D76" s="24"/>
      <c r="E76" s="3" t="s">
        <v>56</v>
      </c>
    </row>
    <row r="77" spans="1:52" customHeight="1" ht="18">
      <c r="B77" s="21" t="s">
        <v>57</v>
      </c>
      <c r="C77" s="24">
        <v>0</v>
      </c>
      <c r="D77" s="24"/>
      <c r="E77" s="3" t="s">
        <v>56</v>
      </c>
    </row>
    <row r="78" spans="1:52" customHeight="1" ht="18">
      <c r="B78" s="21" t="s">
        <v>58</v>
      </c>
      <c r="C78" s="24" t="s">
        <v>59</v>
      </c>
      <c r="D78" s="24"/>
      <c r="E78" s="3" t="s">
        <v>56</v>
      </c>
    </row>
    <row r="79" spans="1:52" customHeight="1" ht="18">
      <c r="B79" s="21" t="s">
        <v>60</v>
      </c>
      <c r="C79" s="24" t="s">
        <v>61</v>
      </c>
      <c r="D79" s="24"/>
      <c r="E79" s="3" t="s">
        <v>56</v>
      </c>
    </row>
    <row r="80" spans="1:52" customHeight="1" ht="18">
      <c r="B80" s="22" t="s">
        <v>62</v>
      </c>
      <c r="C80" s="25" t="s">
        <v>63</v>
      </c>
      <c r="D80" s="25"/>
      <c r="E80" s="23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76:D76"/>
    <mergeCell ref="C77:D77"/>
    <mergeCell ref="C78:D78"/>
    <mergeCell ref="C79:D79"/>
    <mergeCell ref="C80:D80"/>
  </mergeCells>
  <conditionalFormatting sqref="C4:AX35">
    <cfRule type="cellIs" dxfId="0" priority="1" operator="equal">
      <formula>0</formula>
    </cfRule>
  </conditionalFormatting>
  <printOptions gridLines="false" gridLinesSet="true"/>
  <pageMargins left="0.31496062992126" right="0.31496062992126" top="0.15748031496063" bottom="0.15748031496063" header="0.31496062992126" footer="0.31496062992126"/>
  <pageSetup paperSize="9" orientation="landscape" scale="42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  <drawing r:id="rId2"/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kitaqpw</dc:creator>
  <cp:lastModifiedBy>Administrator</cp:lastModifiedBy>
  <dcterms:created xsi:type="dcterms:W3CDTF">2017-04-17T10:51:04+09:00</dcterms:created>
  <dcterms:modified xsi:type="dcterms:W3CDTF">2021-07-15T16:44:51+09:00</dcterms:modified>
  <dc:title/>
  <dc:description/>
  <dc:subject/>
  <cp:keywords/>
  <cp:category/>
</cp:coreProperties>
</file>